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comments8.xml" ContentType="application/vnd.openxmlformats-officedocument.spreadsheetml.comments+xml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0800" windowHeight="6195" tabRatio="804" firstSheet="5" activeTab="5"/>
  </bookViews>
  <sheets>
    <sheet name="RH_2000" sheetId="1" state="hidden" r:id="rId1"/>
    <sheet name="DocumentationPage" sheetId="2" r:id="rId2"/>
    <sheet name="CoverLetter" sheetId="3" r:id="rId3"/>
    <sheet name="GeneralInstructions" sheetId="4" r:id="rId4"/>
    <sheet name="StepbyStep..." sheetId="5" r:id="rId5"/>
    <sheet name="Agency Summary" sheetId="7" r:id="rId6"/>
    <sheet name="Special Education" sheetId="9" r:id="rId7"/>
    <sheet name="Personnel" sheetId="8" r:id="rId8"/>
    <sheet name="Exec. Adm. " sheetId="34" r:id="rId9"/>
    <sheet name="Curriculum &amp; Instruction" sheetId="10" r:id="rId10"/>
    <sheet name="Fiscal Services" sheetId="11" r:id="rId11"/>
    <sheet name="Assessment" sheetId="27" r:id="rId12"/>
    <sheet name="ESEA (No Child Left Behind)" sheetId="26" r:id="rId13"/>
    <sheet name="Technology" sheetId="25" r:id="rId14"/>
    <sheet name="Professional Dvlpmnt" sheetId="24" r:id="rId15"/>
    <sheet name="Teach TN" sheetId="23" r:id="rId16"/>
    <sheet name="BOE" sheetId="22" r:id="rId17"/>
    <sheet name="Safe&amp;Drug Free" sheetId="21" r:id="rId18"/>
    <sheet name="LEADS" sheetId="20" r:id="rId19"/>
    <sheet name="School Readiness &amp; Early Learni" sheetId="19" r:id="rId20"/>
    <sheet name="School Nutrition" sheetId="18" r:id="rId21"/>
    <sheet name="Career and Technical" sheetId="31" r:id="rId22"/>
    <sheet name="York Institute" sheetId="30" r:id="rId23"/>
    <sheet name="Blind-Davidson" sheetId="29" r:id="rId24"/>
    <sheet name="Deaf-Knox" sheetId="28" r:id="rId25"/>
    <sheet name="Deaf-Madison" sheetId="17" r:id="rId26"/>
    <sheet name="TEIS" sheetId="33" r:id="rId27"/>
    <sheet name="TIPS change to TEIS" sheetId="32" r:id="rId28"/>
    <sheet name="Accountability" sheetId="35" r:id="rId29"/>
    <sheet name="Voc Warehouse" sheetId="13" r:id="rId30"/>
    <sheet name="Audit, Information Office" sheetId="36" r:id="rId31"/>
    <sheet name="Core Offices formerly FSC" sheetId="16" r:id="rId32"/>
  </sheets>
  <externalReferences>
    <externalReference r:id="rId33"/>
  </externalReferences>
  <definedNames>
    <definedName name="Accountability">#REF!</definedName>
    <definedName name="Administrative_Services" localSheetId="1">#REF!</definedName>
    <definedName name="Administrative_Services">#REF!</definedName>
    <definedName name="Agency_Summary" localSheetId="2">#REF!</definedName>
    <definedName name="Agency_Summary" localSheetId="1">#REF!</definedName>
    <definedName name="Agency_Summary" localSheetId="3">#REF!</definedName>
    <definedName name="Agency_Summary" localSheetId="4">#REF!</definedName>
    <definedName name="Agency_Summary">'Agency Summary'!$D$15</definedName>
    <definedName name="Audit_Information_Office">#REF!</definedName>
    <definedName name="Blountville_Office" localSheetId="1">#REF!</definedName>
    <definedName name="Blountville_Office">#REF!</definedName>
    <definedName name="Board_Area_Chairman" localSheetId="1">#REF!</definedName>
    <definedName name="Board_Area_Chairman">#REF!</definedName>
    <definedName name="Board_Member_Dresden" localSheetId="1">#REF!</definedName>
    <definedName name="Board_Member_Dresden">#REF!</definedName>
    <definedName name="Board_of_Prob_Parole_Hearings_Officer" localSheetId="1">#REF!</definedName>
    <definedName name="Board_of_Prob_Parole_Hearings_Officer">#REF!</definedName>
    <definedName name="Board_of_Probation_Parole_Dyersburg" localSheetId="1">#REF!</definedName>
    <definedName name="Board_of_Probation_Parole_Dyersburg">#REF!</definedName>
    <definedName name="Board_Operations" localSheetId="1">#REF!</definedName>
    <definedName name="Board_Operations">#REF!</definedName>
    <definedName name="Chattanooga_Office" localSheetId="1">#REF!</definedName>
    <definedName name="Chattanooga_Office">#REF!</definedName>
    <definedName name="Clarksville_Field_Office" localSheetId="1">#REF!</definedName>
    <definedName name="Clarksville_Field_Office">#REF!</definedName>
    <definedName name="Cleveland_Parole_Office" localSheetId="1">#REF!</definedName>
    <definedName name="Cleveland_Parole_Office">#REF!</definedName>
    <definedName name="Clinton_Field_Services" localSheetId="1">#REF!</definedName>
    <definedName name="Clinton_Field_Services">#REF!</definedName>
    <definedName name="Cookeville_Field_Office" localSheetId="1">#REF!</definedName>
    <definedName name="Cookeville_Field_Office">#REF!</definedName>
    <definedName name="Curriculum_an_Instruction">'Curriculum &amp; Instruction'!$D$15</definedName>
    <definedName name="Curriculum_AND_Instruction">'Curriculum &amp; Instruction'!$D$15</definedName>
    <definedName name="Delta_Board" localSheetId="1">#REF!</definedName>
    <definedName name="Delta_Board">#REF!</definedName>
    <definedName name="Delta_Hearing_Office_P79R" localSheetId="1">#REF!</definedName>
    <definedName name="Delta_Hearing_Office_P79R">#REF!</definedName>
    <definedName name="Dist_Offices">'Core Offices formerly FSC'!$D$15</definedName>
    <definedName name="Documentation_Page" localSheetId="1">DocumentationPage!$A$1</definedName>
    <definedName name="Documentation_Page">#REF!</definedName>
    <definedName name="Downtown_Memphis" localSheetId="1">#REF!</definedName>
    <definedName name="Downtown_Memphis">#REF!</definedName>
    <definedName name="Dyersburg" localSheetId="1">#REF!</definedName>
    <definedName name="Dyersburg">#REF!</definedName>
    <definedName name="East_TN_Hearing_Officer_Division" localSheetId="1">#REF!</definedName>
    <definedName name="East_TN_Hearing_Officer_Division">#REF!</definedName>
    <definedName name="Executive_Director" localSheetId="1">#REF!</definedName>
    <definedName name="Executive_Director">#REF!</definedName>
    <definedName name="Field_Service" localSheetId="1">#REF!</definedName>
    <definedName name="Field_Service">#REF!</definedName>
    <definedName name="Field_Services_Central_Office" localSheetId="1">#REF!</definedName>
    <definedName name="Field_Services_Central_Office">#REF!</definedName>
    <definedName name="Field_Services_Columbia" localSheetId="1">#REF!</definedName>
    <definedName name="Field_Services_Columbia">#REF!</definedName>
    <definedName name="Field_Services_Dresden" localSheetId="1">#REF!</definedName>
    <definedName name="Field_Services_Dresden">#REF!</definedName>
    <definedName name="Field_Services_Franklin_Office" localSheetId="1">#REF!</definedName>
    <definedName name="Field_Services_Franklin_Office">#REF!</definedName>
    <definedName name="Field_Services_Knox" localSheetId="1">#REF!</definedName>
    <definedName name="Field_Services_Knox">#REF!</definedName>
    <definedName name="Field_Services_Murfreesboro" localSheetId="1">#REF!</definedName>
    <definedName name="Field_Services_Murfreesboro">#REF!</definedName>
    <definedName name="Field_Services_Shelby" localSheetId="1">#REF!</definedName>
    <definedName name="Field_Services_Shelby">#REF!</definedName>
    <definedName name="Finance_and_Administration">'Fiscal Services'!$D$15</definedName>
    <definedName name="Fiscal_Services" localSheetId="1">#REF!</definedName>
    <definedName name="Fiscal_Services">#REF!</definedName>
    <definedName name="Gallatin_Field_Office" localSheetId="1">#REF!</definedName>
    <definedName name="Gallatin_Field_Office">#REF!</definedName>
    <definedName name="Greeneville_Field_Office" localSheetId="1">#REF!</definedName>
    <definedName name="Greeneville_Field_Office">#REF!</definedName>
    <definedName name="Hearing_Officer_Mid_TN_CC_33C" localSheetId="1">#REF!</definedName>
    <definedName name="Hearing_Officer_Mid_TN_CC_33C">#REF!</definedName>
    <definedName name="Hearing_Officers_CC_33B" localSheetId="1">#REF!</definedName>
    <definedName name="Hearing_Officers_CC_33B">#REF!</definedName>
    <definedName name="HR" localSheetId="1">#REF!</definedName>
    <definedName name="HR">#REF!</definedName>
    <definedName name="Information_System_Management" localSheetId="1">#REF!</definedName>
    <definedName name="Information_System_Management">#REF!</definedName>
    <definedName name="Jackson" localSheetId="1">#REF!</definedName>
    <definedName name="Jackson">#REF!</definedName>
    <definedName name="Johnson_City_Office" localSheetId="1">#REF!</definedName>
    <definedName name="Johnson_City_Office">#REF!</definedName>
    <definedName name="Lawrenceburg_Office" localSheetId="1">#REF!</definedName>
    <definedName name="Lawrenceburg_Office">#REF!</definedName>
    <definedName name="Lebanon_Office_Field_Services" localSheetId="1">#REF!</definedName>
    <definedName name="Lebanon_Office_Field_Services">#REF!</definedName>
    <definedName name="Lexington_Office" localSheetId="1">#REF!</definedName>
    <definedName name="Lexington_Office">#REF!</definedName>
    <definedName name="Madisonville" localSheetId="1">#REF!</definedName>
    <definedName name="Madisonville">#REF!</definedName>
    <definedName name="Maryville_Field_Office" localSheetId="1">#REF!</definedName>
    <definedName name="Maryville_Field_Office">#REF!</definedName>
    <definedName name="McMinnville_Field_Office" localSheetId="1">#REF!</definedName>
    <definedName name="McMinnville_Field_Office">#REF!</definedName>
    <definedName name="Midtown_Memphis" localSheetId="1">#REF!</definedName>
    <definedName name="Midtown_Memphis">#REF!</definedName>
    <definedName name="Morristown_Field_Office" localSheetId="1">#REF!</definedName>
    <definedName name="Morristown_Field_Office">#REF!</definedName>
    <definedName name="North_Memphis_Field_Services" localSheetId="1">#REF!</definedName>
    <definedName name="North_Memphis_Field_Services">#REF!</definedName>
    <definedName name="Oak_Ridge_Field_Office" localSheetId="1">#REF!</definedName>
    <definedName name="Oak_Ridge_Field_Office">#REF!</definedName>
    <definedName name="Personnel">Personnel!$D$15</definedName>
    <definedName name="Print_Area_MI">'[1]OBJECT CODE EXP.'!#REF!</definedName>
    <definedName name="South_Memphis_Field_Services" localSheetId="1">#REF!</definedName>
    <definedName name="South_Memphis_Field_Services">#REF!</definedName>
    <definedName name="Sparta_Prob_Parole" localSheetId="1">#REF!</definedName>
    <definedName name="Sparta_Prob_Parole">#REF!</definedName>
    <definedName name="Special_Education">'Special Education'!$D$15</definedName>
    <definedName name="Tech_SVCS" localSheetId="1">#REF!</definedName>
    <definedName name="Tech_SVCS">#REF!</definedName>
    <definedName name="Testing">#REF!</definedName>
    <definedName name="Training" localSheetId="1">#REF!</definedName>
    <definedName name="Training">#REF!</definedName>
    <definedName name="Tullahoma_District_5" localSheetId="1">#REF!</definedName>
    <definedName name="Tullahoma_District_5">#REF!</definedName>
    <definedName name="Vocational_Education">'Voc Warehouse'!$D$15</definedName>
    <definedName name="wrn.ALLOT._.CODE._.DETAIL." localSheetId="2" hidden="1">{"RECORDS CENTER STORAGE",#N/A,FALSE,"ALLOT CODE DETAIL 97-8";"AUTH PUB",#N/A,FALSE,"ALLOT CODE DETAIL 97-8";"HOLDINGS RPT",#N/A,FALSE,"ALLOT CODE DETAIL 97-8"}</definedName>
    <definedName name="wrn.ALLOT._.CODE._.DETAIL." localSheetId="1" hidden="1">{"RECORDS CENTER STORAGE",#N/A,FALSE,"ALLOT CODE DETAIL 97-8";"AUTH PUB",#N/A,FALSE,"ALLOT CODE DETAIL 97-8";"HOLDINGS RPT",#N/A,FALSE,"ALLOT CODE DETAIL 97-8"}</definedName>
    <definedName name="wrn.ALLOT._.CODE._.DETAIL." localSheetId="3" hidden="1">{"RECORDS CENTER STORAGE",#N/A,FALSE,"ALLOT CODE DETAIL 97-8";"AUTH PUB",#N/A,FALSE,"ALLOT CODE DETAIL 97-8";"HOLDINGS RPT",#N/A,FALSE,"ALLOT CODE DETAIL 97-8"}</definedName>
    <definedName name="wrn.ALLOT._.CODE._.DETAIL." hidden="1">{"RECORDS CENTER STORAGE",#N/A,FALSE,"ALLOT CODE DETAIL 97-8";"AUTH PUB",#N/A,FALSE,"ALLOT CODE DETAIL 97-8";"HOLDINGS RPT",#N/A,FALSE,"ALLOT CODE DETAIL 97-8"}</definedName>
  </definedNames>
  <calcPr calcId="125725"/>
  <customWorkbookViews>
    <customWorkbookView name="BA17149 - Personal View" guid="{36466C3B-22B1-4B5B-BCD8-ACAC8B7FCEAF}" mergeInterval="0" personalView="1" maximized="1" windowWidth="796" windowHeight="463" tabRatio="806" activeSheetId="16"/>
  </customWorkbookViews>
</workbook>
</file>

<file path=xl/calcChain.xml><?xml version="1.0" encoding="utf-8"?>
<calcChain xmlns="http://schemas.openxmlformats.org/spreadsheetml/2006/main">
  <c r="K36" i="7"/>
  <c r="F36"/>
  <c r="K29"/>
  <c r="K28"/>
  <c r="K27"/>
  <c r="K24"/>
  <c r="K22"/>
  <c r="K20"/>
  <c r="H46"/>
  <c r="F46"/>
  <c r="H44"/>
  <c r="F44"/>
  <c r="H42"/>
  <c r="F42"/>
  <c r="H40"/>
  <c r="F40"/>
  <c r="H38"/>
  <c r="F38"/>
  <c r="K56" i="36"/>
  <c r="K54" i="7"/>
  <c r="K52"/>
  <c r="K50"/>
  <c r="K31" i="9"/>
  <c r="K31" i="8"/>
  <c r="F36" s="1"/>
  <c r="K31" i="10"/>
  <c r="F36" s="1"/>
  <c r="K31" i="11"/>
  <c r="F36" s="1"/>
  <c r="K31" i="27"/>
  <c r="F36"/>
  <c r="K31" i="26"/>
  <c r="F36" s="1"/>
  <c r="K31" i="25"/>
  <c r="F36"/>
  <c r="K31" i="24"/>
  <c r="F36"/>
  <c r="K31" i="23"/>
  <c r="F36" s="1"/>
  <c r="K31" i="22"/>
  <c r="F36"/>
  <c r="K31" i="21"/>
  <c r="F36" s="1"/>
  <c r="K36" s="1"/>
  <c r="K31" i="20"/>
  <c r="F36" s="1"/>
  <c r="K31" i="19"/>
  <c r="F36" s="1"/>
  <c r="K31" i="18"/>
  <c r="F36"/>
  <c r="K31" i="31"/>
  <c r="F36"/>
  <c r="K31" i="30"/>
  <c r="F36" s="1"/>
  <c r="K36" s="1"/>
  <c r="K31" i="29"/>
  <c r="F36"/>
  <c r="K31" i="28"/>
  <c r="F36" s="1"/>
  <c r="K31" i="17"/>
  <c r="F36" s="1"/>
  <c r="K31" i="33"/>
  <c r="F36"/>
  <c r="K31" i="32"/>
  <c r="F36"/>
  <c r="K31" i="35"/>
  <c r="F36" s="1"/>
  <c r="K31" i="13"/>
  <c r="F36"/>
  <c r="K31" i="36"/>
  <c r="F36" s="1"/>
  <c r="K31" i="16"/>
  <c r="F36"/>
  <c r="K33" i="34"/>
  <c r="F38"/>
  <c r="K46" i="36"/>
  <c r="K44"/>
  <c r="K42"/>
  <c r="K40"/>
  <c r="K38"/>
  <c r="K36"/>
  <c r="K56" i="35"/>
  <c r="K46"/>
  <c r="K44"/>
  <c r="K42"/>
  <c r="K40"/>
  <c r="K38"/>
  <c r="K58" i="34"/>
  <c r="K48"/>
  <c r="K46"/>
  <c r="K44"/>
  <c r="K42"/>
  <c r="K40"/>
  <c r="K38"/>
  <c r="K56" i="33"/>
  <c r="K46"/>
  <c r="K44"/>
  <c r="K42"/>
  <c r="K40"/>
  <c r="K38"/>
  <c r="K56" i="32"/>
  <c r="K46"/>
  <c r="K44"/>
  <c r="K42"/>
  <c r="K40"/>
  <c r="K38"/>
  <c r="K36"/>
  <c r="K56" i="31"/>
  <c r="K46"/>
  <c r="K44"/>
  <c r="K42"/>
  <c r="K40"/>
  <c r="K38"/>
  <c r="K36"/>
  <c r="K56" i="30"/>
  <c r="K46"/>
  <c r="K44"/>
  <c r="K42"/>
  <c r="K40"/>
  <c r="K38"/>
  <c r="K56" i="29"/>
  <c r="K46"/>
  <c r="K44"/>
  <c r="K42"/>
  <c r="K40"/>
  <c r="K38"/>
  <c r="K36"/>
  <c r="K56" i="28"/>
  <c r="K46"/>
  <c r="K44"/>
  <c r="K42"/>
  <c r="K40"/>
  <c r="K38"/>
  <c r="K56" i="27"/>
  <c r="K46"/>
  <c r="K44"/>
  <c r="K42"/>
  <c r="K40"/>
  <c r="K38"/>
  <c r="K36"/>
  <c r="K56" i="26"/>
  <c r="K46"/>
  <c r="K44"/>
  <c r="K42"/>
  <c r="K40"/>
  <c r="K38"/>
  <c r="K56" i="25"/>
  <c r="K46"/>
  <c r="K44"/>
  <c r="K42"/>
  <c r="K40"/>
  <c r="K38"/>
  <c r="K36"/>
  <c r="K56" i="24"/>
  <c r="K46"/>
  <c r="K44"/>
  <c r="K42"/>
  <c r="K40"/>
  <c r="K38"/>
  <c r="K36"/>
  <c r="K56" i="23"/>
  <c r="K46"/>
  <c r="K44"/>
  <c r="K42"/>
  <c r="K40"/>
  <c r="K38"/>
  <c r="K36"/>
  <c r="K56" i="22"/>
  <c r="K46"/>
  <c r="K44"/>
  <c r="K42"/>
  <c r="K40"/>
  <c r="K38"/>
  <c r="K36"/>
  <c r="K56" i="21"/>
  <c r="K46"/>
  <c r="K44"/>
  <c r="K42"/>
  <c r="K40"/>
  <c r="K38"/>
  <c r="K56" i="20"/>
  <c r="K46"/>
  <c r="K44"/>
  <c r="K42"/>
  <c r="K40"/>
  <c r="K38"/>
  <c r="K36"/>
  <c r="K56" i="19"/>
  <c r="K46"/>
  <c r="K44"/>
  <c r="K42"/>
  <c r="K40"/>
  <c r="K38"/>
  <c r="K36"/>
  <c r="K56" i="18"/>
  <c r="K46"/>
  <c r="K44"/>
  <c r="K42"/>
  <c r="K40"/>
  <c r="K38"/>
  <c r="K36"/>
  <c r="K56" i="17"/>
  <c r="K46"/>
  <c r="K44"/>
  <c r="K42"/>
  <c r="K40"/>
  <c r="K38"/>
  <c r="K36"/>
  <c r="K36" i="16"/>
  <c r="K38"/>
  <c r="K40"/>
  <c r="K42"/>
  <c r="K44"/>
  <c r="K46"/>
  <c r="K56"/>
  <c r="K36" i="13"/>
  <c r="K38"/>
  <c r="K40"/>
  <c r="K42"/>
  <c r="K44"/>
  <c r="K46"/>
  <c r="K56"/>
  <c r="K36" i="11"/>
  <c r="K38"/>
  <c r="K40"/>
  <c r="K42"/>
  <c r="K44"/>
  <c r="K46"/>
  <c r="K56"/>
  <c r="K38" i="10"/>
  <c r="K40"/>
  <c r="K42"/>
  <c r="K44"/>
  <c r="K46"/>
  <c r="K56"/>
  <c r="K36" i="9"/>
  <c r="K38"/>
  <c r="K40"/>
  <c r="K42"/>
  <c r="K44"/>
  <c r="K46"/>
  <c r="K56"/>
  <c r="K38" i="8"/>
  <c r="K40"/>
  <c r="K42"/>
  <c r="K44"/>
  <c r="K46"/>
  <c r="K56"/>
  <c r="K38" i="7"/>
  <c r="K40"/>
  <c r="K42"/>
  <c r="K44"/>
  <c r="K46"/>
  <c r="K56"/>
  <c r="F4" i="1"/>
  <c r="F5"/>
  <c r="F6"/>
  <c r="F7"/>
  <c r="F8"/>
  <c r="F9"/>
  <c r="F10"/>
  <c r="G11"/>
  <c r="F11"/>
  <c r="F12"/>
  <c r="F13"/>
  <c r="F14"/>
  <c r="F15"/>
  <c r="F16"/>
  <c r="G16"/>
  <c r="B17"/>
  <c r="C17"/>
  <c r="F17"/>
  <c r="D17"/>
  <c r="E17"/>
  <c r="K36" i="33"/>
  <c r="K36" i="28" l="1"/>
  <c r="K36" i="10"/>
  <c r="K36" i="35"/>
  <c r="K36" i="26"/>
  <c r="K36" i="8"/>
  <c r="K31" i="7"/>
  <c r="M31" s="1"/>
  <c r="M32" s="1"/>
  <c r="N33" s="1"/>
  <c r="O32" l="1"/>
</calcChain>
</file>

<file path=xl/comments1.xml><?xml version="1.0" encoding="utf-8"?>
<comments xmlns="http://schemas.openxmlformats.org/spreadsheetml/2006/main">
  <authors>
    <author>BA17149</author>
  </authors>
  <commentList>
    <comment ref="B5" authorId="0">
      <text>
        <r>
          <rPr>
            <b/>
            <u/>
            <sz val="8"/>
            <color indexed="81"/>
            <rFont val="Tahoma"/>
            <family val="2"/>
          </rPr>
          <t>Cover Letter:</t>
        </r>
        <r>
          <rPr>
            <b/>
            <sz val="8"/>
            <color indexed="81"/>
            <rFont val="Tahoma"/>
            <family val="2"/>
          </rPr>
          <t xml:space="preserve">
Click to open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u/>
            <sz val="8"/>
            <color indexed="81"/>
            <rFont val="Tahoma"/>
            <family val="2"/>
          </rPr>
          <t>General Instructions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Click to open</t>
        </r>
      </text>
    </comment>
    <comment ref="B9" authorId="0">
      <text>
        <r>
          <rPr>
            <b/>
            <u/>
            <sz val="8"/>
            <color indexed="81"/>
            <rFont val="Tahoma"/>
            <family val="2"/>
          </rPr>
          <t>Step-by-step Procedure:
C</t>
        </r>
        <r>
          <rPr>
            <b/>
            <sz val="8"/>
            <color indexed="81"/>
            <rFont val="Tahoma"/>
            <family val="2"/>
          </rPr>
          <t>lick to open.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u/>
            <sz val="8"/>
            <color indexed="81"/>
            <rFont val="Tahoma"/>
            <family val="2"/>
          </rPr>
          <t>Depts/Divisions:
C</t>
        </r>
        <r>
          <rPr>
            <b/>
            <sz val="8"/>
            <color indexed="81"/>
            <rFont val="Tahoma"/>
            <family val="2"/>
          </rPr>
          <t>lick on dept/division name to go to worksheet.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6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ba17149</author>
  </authors>
  <commentLis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ba17149</author>
  </authors>
  <commentList>
    <comment ref="J19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6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0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8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<sst xmlns="http://schemas.openxmlformats.org/spreadsheetml/2006/main" count="2227" uniqueCount="241">
  <si>
    <t>RECORDS HOLDING REPORT</t>
  </si>
  <si>
    <t>SEE INSTRUCTIONS ON BACK</t>
  </si>
  <si>
    <t>Paper Record(s) Holdings</t>
  </si>
  <si>
    <t>II.   Records Created</t>
  </si>
  <si>
    <t>(+)</t>
  </si>
  <si>
    <t>III.  Records Destroyed</t>
  </si>
  <si>
    <t>( - )</t>
  </si>
  <si>
    <t>IV.  Records Transferred:</t>
  </si>
  <si>
    <t xml:space="preserve">Records Center                                                      </t>
  </si>
  <si>
    <t xml:space="preserve">Library &amp; Archives                                         </t>
  </si>
  <si>
    <t xml:space="preserve"> </t>
  </si>
  <si>
    <t xml:space="preserve">( - )    </t>
  </si>
  <si>
    <t>Other: (please specify) ______________________________</t>
  </si>
  <si>
    <t>Records Category/Description:</t>
  </si>
  <si>
    <t>Media:</t>
  </si>
  <si>
    <t>=</t>
  </si>
  <si>
    <t xml:space="preserve">    Totals</t>
  </si>
  <si>
    <t xml:space="preserve">I.      Paper   </t>
  </si>
  <si>
    <t xml:space="preserve">II     Cartridge &amp; Magnetic Tapes  </t>
  </si>
  <si>
    <t>III.   CD ROM</t>
  </si>
  <si>
    <t>IV.   Magnetic/Optical Disks</t>
  </si>
  <si>
    <t>V.     Microfilm</t>
  </si>
  <si>
    <t>VI.   Microfiche</t>
  </si>
  <si>
    <t>Microfilm – Number of Rolls Produced Annually:</t>
  </si>
  <si>
    <t xml:space="preserve">I. </t>
  </si>
  <si>
    <t>By Reporting Agency</t>
  </si>
  <si>
    <t>II.</t>
  </si>
  <si>
    <t>By Other State Agencies</t>
  </si>
  <si>
    <t>III.</t>
  </si>
  <si>
    <t>By Outside Vendors</t>
  </si>
  <si>
    <t>Total Rolls Produced</t>
  </si>
  <si>
    <t>Does your division store records in storage facilities other than the office or State Records Center?</t>
  </si>
  <si>
    <t>If YES, please provide the following information:</t>
  </si>
  <si>
    <t>Name and Address</t>
  </si>
  <si>
    <t>DEPARTMENT OF GENERAL SERVICES</t>
  </si>
  <si>
    <t>(Line I + II – III – IV = V)</t>
  </si>
  <si>
    <t>Cu. Ft.</t>
  </si>
  <si>
    <t xml:space="preserve"> (beginning volume from previous year) </t>
  </si>
  <si>
    <t xml:space="preserve"> Inactive</t>
  </si>
  <si>
    <t xml:space="preserve"> Cu. Ft.</t>
  </si>
  <si>
    <t>Cart/Reel</t>
  </si>
  <si>
    <t xml:space="preserve">Phone:    </t>
  </si>
  <si>
    <t>RECORDS MANAGEMENT DIVISION</t>
  </si>
  <si>
    <t>Rolls</t>
  </si>
  <si>
    <t>Sheets</t>
  </si>
  <si>
    <t>Disks</t>
  </si>
  <si>
    <t>Cu. Ft</t>
  </si>
  <si>
    <t xml:space="preserve">County:  </t>
  </si>
  <si>
    <t>Allotment Code:</t>
  </si>
  <si>
    <t xml:space="preserve">    Active  </t>
  </si>
  <si>
    <t>+</t>
  </si>
  <si>
    <t xml:space="preserve">Yes   </t>
  </si>
  <si>
    <t xml:space="preserve">No </t>
  </si>
  <si>
    <t xml:space="preserve">   </t>
  </si>
  <si>
    <t>Volume</t>
  </si>
  <si>
    <t>Media Type</t>
  </si>
  <si>
    <t>Storage Facilities</t>
  </si>
  <si>
    <t xml:space="preserve">Department Name: </t>
  </si>
  <si>
    <t xml:space="preserve">Division Name:    </t>
  </si>
  <si>
    <t>Person Completing Form:</t>
  </si>
  <si>
    <t>Education</t>
  </si>
  <si>
    <t>Personnel</t>
  </si>
  <si>
    <t>Special Education</t>
  </si>
  <si>
    <t>Curriculum &amp; Instruction</t>
  </si>
  <si>
    <t>Accountability</t>
  </si>
  <si>
    <t>Testing</t>
  </si>
  <si>
    <t>Davidson</t>
  </si>
  <si>
    <t>Summary</t>
  </si>
  <si>
    <t>Record Holdings Report 1999-2000</t>
  </si>
  <si>
    <t>Division</t>
  </si>
  <si>
    <t>Created</t>
  </si>
  <si>
    <t>Destroyed</t>
  </si>
  <si>
    <t>Transferred</t>
  </si>
  <si>
    <t>C &amp; I</t>
  </si>
  <si>
    <t>F &amp; A</t>
  </si>
  <si>
    <t>Voc Ed</t>
  </si>
  <si>
    <t>Audit</t>
  </si>
  <si>
    <t>Info Office</t>
  </si>
  <si>
    <t>Testing Services</t>
  </si>
  <si>
    <t>Adult Education</t>
  </si>
  <si>
    <t>First Tennessee</t>
  </si>
  <si>
    <t>Knoxville</t>
  </si>
  <si>
    <t>Southwest</t>
  </si>
  <si>
    <t>Total</t>
  </si>
  <si>
    <t>Documentation Page</t>
  </si>
  <si>
    <t>Listing</t>
  </si>
  <si>
    <t>Description</t>
  </si>
  <si>
    <t>Comments</t>
  </si>
  <si>
    <t>Cover Letter</t>
  </si>
  <si>
    <t>Introductory letter from Records Management Division</t>
  </si>
  <si>
    <t>Click to open</t>
  </si>
  <si>
    <t>General Instructions</t>
  </si>
  <si>
    <t>General instructions for doing the holdings report</t>
  </si>
  <si>
    <t>Step-by-step procedure</t>
  </si>
  <si>
    <t>Specific instructions for the entering the data</t>
  </si>
  <si>
    <t>Departments/Divisions</t>
  </si>
  <si>
    <t>Double-click on division to get to specific spreadsheet</t>
  </si>
  <si>
    <t>These are listed in alphabetical order</t>
  </si>
  <si>
    <t>Audit_Information_Office</t>
  </si>
  <si>
    <t>Dist_Offices</t>
  </si>
  <si>
    <t>Finance_and_Administration</t>
  </si>
  <si>
    <t>Special_Education</t>
  </si>
  <si>
    <t>Vocational_Education</t>
  </si>
  <si>
    <t>Agency Summary</t>
  </si>
  <si>
    <t>Curriculum_and_Instruction</t>
  </si>
  <si>
    <t>Difference Between this year and last year</t>
  </si>
  <si>
    <t>Percentage:</t>
  </si>
  <si>
    <t>&gt;10%</t>
  </si>
  <si>
    <t>Assessment/Testing</t>
  </si>
  <si>
    <t>Technology</t>
  </si>
  <si>
    <t>615-532-2818</t>
  </si>
  <si>
    <t>Professional Development</t>
  </si>
  <si>
    <t>Teach Tennessee</t>
  </si>
  <si>
    <t>Becky Kent</t>
  </si>
  <si>
    <t>State Board of Education</t>
  </si>
  <si>
    <t>Safe and Drug Free Schools</t>
  </si>
  <si>
    <t>Mike Hermann</t>
  </si>
  <si>
    <t>LEAPS</t>
  </si>
  <si>
    <t>School Nutrition</t>
  </si>
  <si>
    <t>Sarah White</t>
  </si>
  <si>
    <t>Career &amp; Technical Education</t>
  </si>
  <si>
    <t>York Institute</t>
  </si>
  <si>
    <t>Cathy Jeffers</t>
  </si>
  <si>
    <t>TN School for the Blind</t>
  </si>
  <si>
    <t>TN School for the Deaf</t>
  </si>
  <si>
    <t>Knox</t>
  </si>
  <si>
    <t>West TN School for the Deaf</t>
  </si>
  <si>
    <t>Madison</t>
  </si>
  <si>
    <t>731-423-5705</t>
  </si>
  <si>
    <t>TEIS</t>
  </si>
  <si>
    <t>TIPS</t>
  </si>
  <si>
    <t>Fiscal Services</t>
  </si>
  <si>
    <t>Executive Adm.</t>
  </si>
  <si>
    <t>Penny Griffith</t>
  </si>
  <si>
    <t>Fentress</t>
  </si>
  <si>
    <t>615-741-3537</t>
  </si>
  <si>
    <t>615-741-8836</t>
  </si>
  <si>
    <t>615-532-4714</t>
  </si>
  <si>
    <t>615-741-3248</t>
  </si>
  <si>
    <t>615-532-2822</t>
  </si>
  <si>
    <t>615-532-2815</t>
  </si>
  <si>
    <t>615-532-4712</t>
  </si>
  <si>
    <t>615-741-0720</t>
  </si>
  <si>
    <t>615-741-8488</t>
  </si>
  <si>
    <t>615-532-6185</t>
  </si>
  <si>
    <t>Internal Audit</t>
  </si>
  <si>
    <t>Chris Steppee</t>
  </si>
  <si>
    <t>615-532-6224</t>
  </si>
  <si>
    <t>cc 440</t>
  </si>
  <si>
    <t>615-741-7796</t>
  </si>
  <si>
    <t>cc 113</t>
  </si>
  <si>
    <t>cc 110</t>
  </si>
  <si>
    <t>cc 401</t>
  </si>
  <si>
    <t>615-741-0236</t>
  </si>
  <si>
    <t>cc 222</t>
  </si>
  <si>
    <t>615-532-1625</t>
  </si>
  <si>
    <t>cc 732</t>
  </si>
  <si>
    <t>cc 463</t>
  </si>
  <si>
    <t>615-532-6297 /  615-532-6305</t>
  </si>
  <si>
    <t>cc 230</t>
  </si>
  <si>
    <t>cc 681</t>
  </si>
  <si>
    <t>cc 653</t>
  </si>
  <si>
    <t>cc 150</t>
  </si>
  <si>
    <t>cc 192</t>
  </si>
  <si>
    <t>cc 250</t>
  </si>
  <si>
    <t xml:space="preserve">Laura Nichols   (Jo Ann Summers) </t>
  </si>
  <si>
    <t>615-741-3248 (615-532-1665)</t>
  </si>
  <si>
    <t>cc 121</t>
  </si>
  <si>
    <t>cc 770</t>
  </si>
  <si>
    <t>cc 310</t>
  </si>
  <si>
    <t>0 cc 49101</t>
  </si>
  <si>
    <t>931-879-2137</t>
  </si>
  <si>
    <t>cc 49201</t>
  </si>
  <si>
    <t>615-231-7304</t>
  </si>
  <si>
    <t>cc 49301</t>
  </si>
  <si>
    <t>866-763-5501</t>
  </si>
  <si>
    <t>cc 581</t>
  </si>
  <si>
    <t>cc 710</t>
  </si>
  <si>
    <t>615-532-4772</t>
  </si>
  <si>
    <t>Vocational Warehouse</t>
  </si>
  <si>
    <t>cc 112</t>
  </si>
  <si>
    <t>cc 950</t>
  </si>
  <si>
    <t>615-253-6025</t>
  </si>
  <si>
    <t>cc 49401</t>
  </si>
  <si>
    <t>Vickie Rudder</t>
  </si>
  <si>
    <t>cify)</t>
  </si>
  <si>
    <t xml:space="preserve">Other:  (please specify)   Work redistributed to Fiscal Ser. </t>
  </si>
  <si>
    <t xml:space="preserve">I.    Records on Hand July 1, 2009              </t>
  </si>
  <si>
    <r>
      <t xml:space="preserve">V.   Records on hand </t>
    </r>
    <r>
      <rPr>
        <b/>
        <sz val="11"/>
        <rFont val="Arial"/>
        <family val="2"/>
      </rPr>
      <t>June 30, 2010</t>
    </r>
    <r>
      <rPr>
        <sz val="11"/>
        <rFont val="Arial"/>
        <family val="2"/>
      </rPr>
      <t xml:space="preserve">                                  </t>
    </r>
  </si>
  <si>
    <t>Assessment</t>
  </si>
  <si>
    <t>No Child</t>
  </si>
  <si>
    <t>Prof. Dev.</t>
  </si>
  <si>
    <t>Teach TN</t>
  </si>
  <si>
    <t>BOE</t>
  </si>
  <si>
    <t>Safe &amp; Drug Free</t>
  </si>
  <si>
    <t>Early Learning</t>
  </si>
  <si>
    <t>Career</t>
  </si>
  <si>
    <t>Blind - Davidson</t>
  </si>
  <si>
    <t>Deaf - Knoxville</t>
  </si>
  <si>
    <t>Death - Madison</t>
  </si>
  <si>
    <t>Audit - Internal</t>
  </si>
  <si>
    <t xml:space="preserve">        RDA SW05</t>
  </si>
  <si>
    <t>Records Manager - Pennye Neal: Phone # 741-5739</t>
  </si>
  <si>
    <t xml:space="preserve"> FY July 1, 2011  through  June 30,  2012</t>
  </si>
  <si>
    <t xml:space="preserve">I.    Records on Hand July 1, 2011 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</si>
  <si>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 </t>
    </r>
  </si>
  <si>
    <t>GS-0704  (REV 08/12)</t>
  </si>
  <si>
    <t xml:space="preserve">I.    Records on Hand July 1, 2011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</si>
  <si>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</t>
    </r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</si>
  <si>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</t>
    </r>
  </si>
  <si>
    <t xml:space="preserve"> FY July 1, 2011 through  June 30,  2012</t>
  </si>
  <si>
    <t xml:space="preserve">I.    Records on Hand July 1, 2011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</si>
  <si>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</t>
    </r>
  </si>
  <si>
    <t>Trent Weaver</t>
  </si>
  <si>
    <t>Anna Sparks</t>
  </si>
  <si>
    <t>Deb Malone</t>
  </si>
  <si>
    <t>Dustin Heath</t>
  </si>
  <si>
    <t>Sara Heyburn/Grace Jones</t>
  </si>
  <si>
    <t>Danielle Mazerra/Martha Hicks</t>
  </si>
  <si>
    <t>Linda Hartbarger</t>
  </si>
  <si>
    <t>TIPS - PLEASE CHANGE TO TEIS</t>
  </si>
  <si>
    <t>Ken Greene/Jacqueline Garrison/Linda Goodman</t>
  </si>
  <si>
    <t>Debbie Owens</t>
  </si>
  <si>
    <t>X</t>
  </si>
  <si>
    <t>Scott Eddins</t>
  </si>
  <si>
    <t>Nan McKerley/Allison Davey</t>
  </si>
  <si>
    <t>Jacob Wall/Tammie Murphy</t>
  </si>
  <si>
    <t>Records destroyed by 2010 flood</t>
  </si>
  <si>
    <t>LEADS</t>
  </si>
  <si>
    <t>Office of School Readiness and Early Learing</t>
  </si>
  <si>
    <t>Bobbi Lussier &amp; Tabatha Siddiqi</t>
  </si>
  <si>
    <t>615-253-3167/615-532-6310</t>
  </si>
  <si>
    <t>ESEA formerly No Child Left Behind</t>
  </si>
  <si>
    <t>Debra Owens/Jessica Harbison</t>
  </si>
  <si>
    <t>Adjustment/beginning vol incorrect. Actually have 27 cu ft</t>
  </si>
  <si>
    <t>Alan Mealka/Olliver Lang</t>
  </si>
  <si>
    <t>Exec. Admin./General Counsel</t>
  </si>
  <si>
    <t>Janice Mann/Kim Miller/Sharon Willis</t>
  </si>
  <si>
    <t>adj to correct current total.</t>
  </si>
  <si>
    <t>adj. to correct current total.</t>
  </si>
  <si>
    <t>Core Offices formerly Field Service Centers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</si>
</sst>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8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u/>
      <sz val="10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8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6" fillId="0" borderId="1" xfId="0" applyFont="1" applyBorder="1"/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/>
    <xf numFmtId="0" fontId="0" fillId="0" borderId="2" xfId="0" applyBorder="1"/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1" fillId="0" borderId="0" xfId="0" applyFont="1"/>
    <xf numFmtId="0" fontId="11" fillId="2" borderId="1" xfId="0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Border="1"/>
    <xf numFmtId="164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2" fillId="0" borderId="0" xfId="0" applyFont="1" applyBorder="1"/>
    <xf numFmtId="0" fontId="11" fillId="0" borderId="0" xfId="0" applyFont="1" applyAlignment="1">
      <alignment horizontal="left"/>
    </xf>
    <xf numFmtId="0" fontId="11" fillId="0" borderId="0" xfId="0" applyFont="1" applyProtection="1">
      <protection locked="0"/>
    </xf>
    <xf numFmtId="0" fontId="12" fillId="0" borderId="0" xfId="0" applyFont="1"/>
    <xf numFmtId="0" fontId="3" fillId="0" borderId="0" xfId="0" applyFont="1" applyBorder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0" borderId="0" xfId="0" applyNumberFormat="1" applyFont="1"/>
    <xf numFmtId="4" fontId="6" fillId="0" borderId="1" xfId="0" applyNumberFormat="1" applyFont="1" applyBorder="1"/>
    <xf numFmtId="0" fontId="0" fillId="2" borderId="3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3" xfId="0" applyFill="1" applyBorder="1" applyAlignment="1" applyProtection="1">
      <alignment horizontal="left"/>
      <protection locked="0"/>
    </xf>
    <xf numFmtId="4" fontId="11" fillId="0" borderId="0" xfId="0" applyNumberFormat="1" applyFont="1"/>
    <xf numFmtId="4" fontId="11" fillId="0" borderId="1" xfId="0" applyNumberFormat="1" applyFont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14" fontId="2" fillId="0" borderId="2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3" borderId="2" xfId="0" applyFill="1" applyBorder="1"/>
    <xf numFmtId="4" fontId="0" fillId="3" borderId="2" xfId="0" applyNumberFormat="1" applyFill="1" applyBorder="1"/>
    <xf numFmtId="4" fontId="2" fillId="4" borderId="0" xfId="0" applyNumberFormat="1" applyFont="1" applyFill="1"/>
    <xf numFmtId="0" fontId="11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1" fillId="2" borderId="2" xfId="0" applyFont="1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6" fillId="2" borderId="2" xfId="0" applyFont="1" applyFill="1" applyBorder="1"/>
    <xf numFmtId="3" fontId="11" fillId="0" borderId="0" xfId="0" applyNumberFormat="1" applyFont="1"/>
    <xf numFmtId="3" fontId="11" fillId="2" borderId="1" xfId="0" applyNumberFormat="1" applyFont="1" applyFill="1" applyBorder="1" applyProtection="1">
      <protection locked="0"/>
    </xf>
    <xf numFmtId="3" fontId="11" fillId="2" borderId="4" xfId="0" applyNumberFormat="1" applyFont="1" applyFill="1" applyBorder="1" applyProtection="1">
      <protection locked="0"/>
    </xf>
    <xf numFmtId="3" fontId="3" fillId="2" borderId="1" xfId="0" applyNumberFormat="1" applyFont="1" applyFill="1" applyBorder="1" applyProtection="1">
      <protection locked="0"/>
    </xf>
    <xf numFmtId="3" fontId="11" fillId="0" borderId="1" xfId="0" applyNumberFormat="1" applyFont="1" applyBorder="1"/>
    <xf numFmtId="3" fontId="6" fillId="0" borderId="0" xfId="0" applyNumberFormat="1" applyFont="1"/>
    <xf numFmtId="3" fontId="6" fillId="2" borderId="1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9" fillId="0" borderId="2" xfId="0" applyNumberFormat="1" applyFont="1" applyBorder="1"/>
    <xf numFmtId="3" fontId="7" fillId="2" borderId="1" xfId="0" applyNumberFormat="1" applyFont="1" applyFill="1" applyBorder="1" applyProtection="1">
      <protection locked="0"/>
    </xf>
    <xf numFmtId="3" fontId="6" fillId="0" borderId="1" xfId="0" applyNumberFormat="1" applyFont="1" applyBorder="1"/>
    <xf numFmtId="3" fontId="6" fillId="0" borderId="0" xfId="0" applyNumberFormat="1" applyFont="1" applyBorder="1" applyProtection="1">
      <protection locked="0"/>
    </xf>
    <xf numFmtId="3" fontId="2" fillId="5" borderId="1" xfId="0" applyNumberFormat="1" applyFont="1" applyFill="1" applyBorder="1" applyProtection="1">
      <protection hidden="1"/>
    </xf>
    <xf numFmtId="3" fontId="9" fillId="5" borderId="1" xfId="0" applyNumberFormat="1" applyFont="1" applyFill="1" applyBorder="1" applyProtection="1">
      <protection hidden="1"/>
    </xf>
    <xf numFmtId="3" fontId="6" fillId="0" borderId="2" xfId="0" applyNumberFormat="1" applyFont="1" applyBorder="1" applyProtection="1">
      <protection locked="0"/>
    </xf>
    <xf numFmtId="0" fontId="16" fillId="0" borderId="3" xfId="2" applyFont="1" applyBorder="1"/>
    <xf numFmtId="0" fontId="16" fillId="0" borderId="5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0" borderId="9" xfId="1" applyBorder="1" applyAlignment="1" applyProtection="1">
      <alignment vertical="top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13" fillId="0" borderId="12" xfId="1" applyBorder="1" applyAlignment="1" applyProtection="1">
      <alignment vertical="top"/>
    </xf>
    <xf numFmtId="0" fontId="0" fillId="0" borderId="13" xfId="0" applyBorder="1" applyAlignment="1">
      <alignment wrapText="1"/>
    </xf>
    <xf numFmtId="0" fontId="0" fillId="0" borderId="9" xfId="0" applyBorder="1" applyAlignment="1">
      <alignment vertical="top"/>
    </xf>
    <xf numFmtId="0" fontId="0" fillId="0" borderId="10" xfId="0" applyBorder="1"/>
    <xf numFmtId="0" fontId="13" fillId="0" borderId="6" xfId="1" applyBorder="1" applyAlignment="1" applyProtection="1">
      <alignment vertical="top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0" xfId="0" applyBorder="1"/>
    <xf numFmtId="0" fontId="13" fillId="0" borderId="12" xfId="1" applyBorder="1" applyAlignment="1" applyProtection="1"/>
    <xf numFmtId="0" fontId="0" fillId="0" borderId="16" xfId="0" applyBorder="1"/>
    <xf numFmtId="0" fontId="2" fillId="2" borderId="17" xfId="0" applyFont="1" applyFill="1" applyBorder="1"/>
    <xf numFmtId="0" fontId="2" fillId="2" borderId="8" xfId="0" applyFont="1" applyFill="1" applyBorder="1"/>
    <xf numFmtId="3" fontId="2" fillId="0" borderId="1" xfId="0" applyNumberFormat="1" applyFont="1" applyFill="1" applyBorder="1" applyProtection="1"/>
    <xf numFmtId="3" fontId="9" fillId="0" borderId="1" xfId="0" applyNumberFormat="1" applyFont="1" applyFill="1" applyBorder="1" applyProtection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6" fillId="2" borderId="1" xfId="0" applyFont="1" applyFill="1" applyBorder="1"/>
    <xf numFmtId="4" fontId="6" fillId="0" borderId="0" xfId="0" applyNumberFormat="1" applyFont="1" applyFill="1" applyBorder="1" applyProtection="1">
      <protection locked="0"/>
    </xf>
    <xf numFmtId="3" fontId="6" fillId="0" borderId="2" xfId="0" applyNumberFormat="1" applyFont="1" applyBorder="1"/>
    <xf numFmtId="0" fontId="18" fillId="0" borderId="0" xfId="0" applyFont="1"/>
    <xf numFmtId="3" fontId="2" fillId="0" borderId="2" xfId="0" applyNumberFormat="1" applyFont="1" applyBorder="1"/>
    <xf numFmtId="3" fontId="6" fillId="0" borderId="2" xfId="0" quotePrefix="1" applyNumberFormat="1" applyFont="1" applyFill="1" applyBorder="1" applyProtection="1">
      <protection hidden="1"/>
    </xf>
    <xf numFmtId="0" fontId="1" fillId="0" borderId="0" xfId="0" applyFont="1"/>
    <xf numFmtId="0" fontId="6" fillId="6" borderId="2" xfId="0" applyFont="1" applyFill="1" applyBorder="1" applyProtection="1">
      <protection locked="0"/>
    </xf>
    <xf numFmtId="3" fontId="19" fillId="0" borderId="2" xfId="0" applyNumberFormat="1" applyFont="1" applyBorder="1"/>
    <xf numFmtId="3" fontId="20" fillId="5" borderId="1" xfId="0" applyNumberFormat="1" applyFont="1" applyFill="1" applyBorder="1" applyProtection="1">
      <protection hidden="1"/>
    </xf>
    <xf numFmtId="1" fontId="2" fillId="0" borderId="1" xfId="0" applyNumberFormat="1" applyFont="1" applyFill="1" applyBorder="1" applyProtection="1">
      <protection locked="0"/>
    </xf>
    <xf numFmtId="3" fontId="11" fillId="2" borderId="1" xfId="0" applyNumberFormat="1" applyFont="1" applyFill="1" applyBorder="1" applyProtection="1"/>
    <xf numFmtId="0" fontId="21" fillId="0" borderId="12" xfId="1" applyFont="1" applyBorder="1" applyAlignment="1" applyProtection="1"/>
    <xf numFmtId="0" fontId="21" fillId="0" borderId="9" xfId="1" applyFont="1" applyBorder="1" applyAlignment="1" applyProtection="1"/>
    <xf numFmtId="0" fontId="1" fillId="2" borderId="1" xfId="0" applyFont="1" applyFill="1" applyBorder="1" applyProtection="1">
      <protection locked="0"/>
    </xf>
    <xf numFmtId="0" fontId="15" fillId="2" borderId="2" xfId="0" applyFont="1" applyFill="1" applyBorder="1" applyAlignment="1">
      <alignment horizontal="center"/>
    </xf>
    <xf numFmtId="0" fontId="13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COST-02-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Office\BA17R\BILL\BILL\REPORTS\CST-SYS\COST02-3\FINAL\SOURCE%20REPORT\COST-02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-ALLOC."/>
      <sheetName val="SOURCE DATA"/>
      <sheetName val="AGENCY-EXPENSES"/>
      <sheetName val="OBJECT CODE EXP."/>
      <sheetName val="EQUIP. &amp; DEPREC."/>
      <sheetName val="5YR COMP"/>
      <sheetName val="Document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6.xml"/><Relationship Id="rId4" Type="http://schemas.openxmlformats.org/officeDocument/2006/relationships/oleObject" Target="../embeddings/oleObject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7.xml"/><Relationship Id="rId4" Type="http://schemas.openxmlformats.org/officeDocument/2006/relationships/oleObject" Target="../embeddings/oleObject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9.bin"/><Relationship Id="rId5" Type="http://schemas.openxmlformats.org/officeDocument/2006/relationships/comments" Target="../comments15.xml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2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2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Microsoft_Office_Word_97_-_2003_Document1.doc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2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Microsoft_Office_Word_97_-_2003_Document2.doc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oleObject" Target="../embeddings/Microsoft_Office_Word_97_-_2003_Document3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2.xml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3.xml"/><Relationship Id="rId4" Type="http://schemas.openxmlformats.org/officeDocument/2006/relationships/oleObject" Target="../embeddings/oleObject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4.xml"/><Relationship Id="rId4" Type="http://schemas.openxmlformats.org/officeDocument/2006/relationships/oleObject" Target="../embeddings/oleObject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7"/>
  <sheetViews>
    <sheetView workbookViewId="0"/>
  </sheetViews>
  <sheetFormatPr defaultRowHeight="12.75"/>
  <cols>
    <col min="1" max="1" width="15.85546875" customWidth="1"/>
    <col min="4" max="4" width="10.5703125" customWidth="1"/>
    <col min="5" max="5" width="11.42578125" bestFit="1" customWidth="1"/>
  </cols>
  <sheetData>
    <row r="1" spans="1:7">
      <c r="A1" t="s">
        <v>68</v>
      </c>
    </row>
    <row r="3" spans="1:7" ht="13.5" thickBot="1">
      <c r="A3" s="46" t="s">
        <v>69</v>
      </c>
      <c r="B3" s="47">
        <v>36342</v>
      </c>
      <c r="C3" s="46" t="s">
        <v>70</v>
      </c>
      <c r="D3" s="46" t="s">
        <v>71</v>
      </c>
      <c r="E3" s="46" t="s">
        <v>72</v>
      </c>
      <c r="F3" s="47">
        <v>36707</v>
      </c>
    </row>
    <row r="4" spans="1:7">
      <c r="A4" t="s">
        <v>73</v>
      </c>
      <c r="B4" s="41">
        <v>128</v>
      </c>
      <c r="C4" s="41">
        <v>12</v>
      </c>
      <c r="D4" s="41">
        <v>12</v>
      </c>
      <c r="E4" s="41"/>
      <c r="F4" s="41">
        <f>B4+C4-D4-E4</f>
        <v>128</v>
      </c>
    </row>
    <row r="5" spans="1:7">
      <c r="A5" t="s">
        <v>74</v>
      </c>
      <c r="B5" s="41">
        <v>241.5</v>
      </c>
      <c r="C5" s="41">
        <v>25</v>
      </c>
      <c r="D5" s="41">
        <v>40</v>
      </c>
      <c r="E5" s="41"/>
      <c r="F5" s="41">
        <f t="shared" ref="F5:F17" si="0">B5+C5-D5-E5</f>
        <v>226.5</v>
      </c>
    </row>
    <row r="6" spans="1:7">
      <c r="A6" t="s">
        <v>64</v>
      </c>
      <c r="B6" s="41">
        <v>334</v>
      </c>
      <c r="C6" s="41">
        <v>4</v>
      </c>
      <c r="D6" s="41">
        <v>0</v>
      </c>
      <c r="E6" s="41"/>
      <c r="F6" s="41">
        <f t="shared" si="0"/>
        <v>338</v>
      </c>
    </row>
    <row r="7" spans="1:7">
      <c r="A7" t="s">
        <v>62</v>
      </c>
      <c r="B7" s="41">
        <v>178</v>
      </c>
      <c r="C7" s="41">
        <v>14</v>
      </c>
      <c r="D7" s="41">
        <v>14</v>
      </c>
      <c r="E7" s="41"/>
      <c r="F7" s="41">
        <f t="shared" si="0"/>
        <v>178</v>
      </c>
    </row>
    <row r="8" spans="1:7">
      <c r="A8" t="s">
        <v>75</v>
      </c>
      <c r="B8" s="41">
        <v>435</v>
      </c>
      <c r="C8" s="41">
        <v>0</v>
      </c>
      <c r="D8" s="41">
        <v>0</v>
      </c>
      <c r="E8" s="41"/>
      <c r="F8" s="41">
        <f t="shared" si="0"/>
        <v>435</v>
      </c>
    </row>
    <row r="9" spans="1:7">
      <c r="A9" t="s">
        <v>61</v>
      </c>
      <c r="B9" s="41">
        <v>100</v>
      </c>
      <c r="C9" s="41">
        <v>0</v>
      </c>
      <c r="D9" s="41">
        <v>0</v>
      </c>
      <c r="E9" s="41"/>
      <c r="F9" s="41">
        <f t="shared" si="0"/>
        <v>100</v>
      </c>
    </row>
    <row r="10" spans="1:7">
      <c r="A10" s="49" t="s">
        <v>76</v>
      </c>
      <c r="B10" s="50">
        <v>58</v>
      </c>
      <c r="C10" s="50">
        <v>4</v>
      </c>
      <c r="D10" s="50">
        <v>0</v>
      </c>
      <c r="E10" s="50"/>
      <c r="F10" s="50">
        <f t="shared" si="0"/>
        <v>62</v>
      </c>
    </row>
    <row r="11" spans="1:7">
      <c r="A11" s="49" t="s">
        <v>77</v>
      </c>
      <c r="B11" s="50">
        <v>40.5</v>
      </c>
      <c r="C11" s="50">
        <v>3</v>
      </c>
      <c r="D11" s="50">
        <v>3</v>
      </c>
      <c r="E11" s="50"/>
      <c r="F11" s="50">
        <f t="shared" si="0"/>
        <v>40.5</v>
      </c>
      <c r="G11" s="41">
        <f>F10+F11</f>
        <v>102.5</v>
      </c>
    </row>
    <row r="12" spans="1:7">
      <c r="A12" t="s">
        <v>78</v>
      </c>
      <c r="B12" s="41">
        <v>429</v>
      </c>
      <c r="C12" s="41">
        <v>0</v>
      </c>
      <c r="D12" s="41">
        <v>0</v>
      </c>
      <c r="E12" s="41"/>
      <c r="F12" s="41">
        <f t="shared" si="0"/>
        <v>429</v>
      </c>
    </row>
    <row r="13" spans="1:7">
      <c r="A13" t="s">
        <v>79</v>
      </c>
      <c r="B13" s="41"/>
      <c r="C13" s="41">
        <v>0</v>
      </c>
      <c r="D13" s="41">
        <v>0</v>
      </c>
      <c r="E13" s="41"/>
      <c r="F13" s="41">
        <f t="shared" si="0"/>
        <v>0</v>
      </c>
    </row>
    <row r="14" spans="1:7">
      <c r="A14" s="51" t="s">
        <v>80</v>
      </c>
      <c r="B14" s="52">
        <v>29.5</v>
      </c>
      <c r="C14" s="52">
        <v>0</v>
      </c>
      <c r="D14" s="52">
        <v>0</v>
      </c>
      <c r="E14" s="52"/>
      <c r="F14" s="52">
        <f t="shared" si="0"/>
        <v>29.5</v>
      </c>
    </row>
    <row r="15" spans="1:7">
      <c r="A15" s="51" t="s">
        <v>81</v>
      </c>
      <c r="B15" s="52">
        <v>91</v>
      </c>
      <c r="C15" s="52">
        <v>0</v>
      </c>
      <c r="D15" s="52">
        <v>0</v>
      </c>
      <c r="E15" s="52"/>
      <c r="F15" s="52">
        <f t="shared" si="0"/>
        <v>91</v>
      </c>
    </row>
    <row r="16" spans="1:7" ht="13.5" thickBot="1">
      <c r="A16" s="53" t="s">
        <v>82</v>
      </c>
      <c r="B16" s="54">
        <v>17</v>
      </c>
      <c r="C16" s="54">
        <v>0</v>
      </c>
      <c r="D16" s="54">
        <v>0</v>
      </c>
      <c r="E16" s="54"/>
      <c r="F16" s="54">
        <f t="shared" si="0"/>
        <v>17</v>
      </c>
      <c r="G16" s="41">
        <f>F14+F15+F16</f>
        <v>137.5</v>
      </c>
    </row>
    <row r="17" spans="1:6">
      <c r="A17" s="48" t="s">
        <v>83</v>
      </c>
      <c r="B17" s="55">
        <f>SUM(B4:B16)</f>
        <v>2081.5</v>
      </c>
      <c r="C17" s="55">
        <f>SUM(C4:C16)</f>
        <v>62</v>
      </c>
      <c r="D17" s="55">
        <f>SUM(D4:D16)</f>
        <v>69</v>
      </c>
      <c r="E17" s="55">
        <f>SUM(E4:E16)</f>
        <v>0</v>
      </c>
      <c r="F17" s="55">
        <f t="shared" si="0"/>
        <v>2074.5</v>
      </c>
    </row>
  </sheetData>
  <sheetProtection password="DBB1" sheet="1" objects="1" scenarios="1"/>
  <customSheetViews>
    <customSheetView guid="{36466C3B-22B1-4B5B-BCD8-ACAC8B7FCEAF}" state="hidden" showRuler="0">
      <pageMargins left="0.75" right="0.75" top="1" bottom="1" header="0.5" footer="0.5"/>
      <pageSetup orientation="portrait" horizontalDpi="1200" verticalDpi="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1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C00000"/>
    <pageSetUpPr fitToPage="1"/>
  </sheetPr>
  <dimension ref="A4:M71"/>
  <sheetViews>
    <sheetView showGridLines="0" topLeftCell="A13" zoomScale="75" workbookViewId="0">
      <selection activeCell="Q60" sqref="Q6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210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33106</v>
      </c>
      <c r="L13" s="14" t="s">
        <v>152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63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213</v>
      </c>
      <c r="F17" s="14"/>
      <c r="G17" s="14"/>
      <c r="H17" s="14"/>
      <c r="I17" s="2" t="s">
        <v>41</v>
      </c>
      <c r="J17" s="18" t="s">
        <v>153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156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69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87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87</v>
      </c>
      <c r="G36" s="38"/>
      <c r="H36" s="68"/>
      <c r="I36" s="2"/>
      <c r="K36" s="72">
        <f>K31</f>
        <v>87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2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2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ageSetup scale="67" orientation="portrait" horizontalDpi="1200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531" yWindow="411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5" orientation="portrait" horizontalDpi="1200" r:id="rId2"/>
  <headerFooter alignWithMargins="0"/>
  <legacyDrawing r:id="rId3"/>
  <oleObjects>
    <oleObject progId="MSPhotoEd.3" shapeId="11265" r:id="rId4"/>
  </oleObject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C00000"/>
    <pageSetUpPr fitToPage="1"/>
  </sheetPr>
  <dimension ref="A4:M71"/>
  <sheetViews>
    <sheetView showGridLines="0" topLeftCell="A7" zoomScale="75" workbookViewId="0">
      <selection activeCell="D76" sqref="D76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33101</v>
      </c>
      <c r="L13" s="14" t="s">
        <v>154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131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214</v>
      </c>
      <c r="F17" s="14"/>
      <c r="G17" s="14"/>
      <c r="H17" s="14"/>
      <c r="I17" s="2" t="s">
        <v>41</v>
      </c>
      <c r="J17" s="18" t="s">
        <v>155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195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 t="s">
        <v>227</v>
      </c>
      <c r="H29" s="57"/>
      <c r="I29" s="60"/>
      <c r="J29" s="2" t="s">
        <v>6</v>
      </c>
      <c r="K29" s="69">
        <v>45</v>
      </c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150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150</v>
      </c>
      <c r="G36" s="38"/>
      <c r="H36" s="68"/>
      <c r="I36" s="2"/>
      <c r="K36" s="72">
        <f>K31</f>
        <v>150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ageSetup scale="67" orientation="portrait" horizontalDpi="1200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531" yWindow="411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5" orientation="portrait" horizontalDpi="1200" r:id="rId2"/>
  <headerFooter alignWithMargins="0"/>
  <legacyDrawing r:id="rId3"/>
  <oleObjects>
    <oleObject progId="MSPhotoEd.3" shapeId="12289" r:id="rId4"/>
  </oleObject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1"/>
  <sheetViews>
    <sheetView showGridLines="0" zoomScale="75" workbookViewId="0">
      <selection activeCell="E17" sqref="E17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33111</v>
      </c>
      <c r="L13" s="14" t="s">
        <v>156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108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215</v>
      </c>
      <c r="F17" s="14"/>
      <c r="G17" s="14"/>
      <c r="H17" s="14"/>
      <c r="I17" s="2" t="s">
        <v>41</v>
      </c>
      <c r="J17" s="18" t="s">
        <v>142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356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356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356</v>
      </c>
      <c r="G36" s="38"/>
      <c r="H36" s="68"/>
      <c r="I36" s="2"/>
      <c r="K36" s="72">
        <f>K31</f>
        <v>356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2769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4" zoomScale="75" workbookViewId="0">
      <selection activeCell="R52" sqref="R52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33103</v>
      </c>
      <c r="L13" s="14" t="s">
        <v>157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232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233</v>
      </c>
      <c r="F17" s="14"/>
      <c r="G17" s="14"/>
      <c r="H17" s="14"/>
      <c r="I17" s="2" t="s">
        <v>41</v>
      </c>
      <c r="J17" s="18" t="s">
        <v>158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180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104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5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>
        <v>43</v>
      </c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236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193</v>
      </c>
      <c r="G36" s="38"/>
      <c r="H36" s="68">
        <v>43</v>
      </c>
      <c r="I36" s="2"/>
      <c r="K36" s="72">
        <f>K31</f>
        <v>236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1745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zoomScale="75" zoomScaleNormal="75" workbookViewId="0">
      <selection activeCell="E17" sqref="E17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33104</v>
      </c>
      <c r="L13" s="14" t="s">
        <v>159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109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216</v>
      </c>
      <c r="F17" s="14"/>
      <c r="G17" s="14"/>
      <c r="H17" s="14"/>
      <c r="I17" s="2" t="s">
        <v>41</v>
      </c>
      <c r="J17" s="18" t="s">
        <v>110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116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116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116</v>
      </c>
      <c r="G36" s="38"/>
      <c r="H36" s="68"/>
      <c r="I36" s="2"/>
      <c r="K36" s="72">
        <f>K31</f>
        <v>116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072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4" zoomScale="75" zoomScaleNormal="75" workbookViewId="0">
      <selection activeCell="E17" sqref="E17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33105</v>
      </c>
      <c r="L13" s="14" t="s">
        <v>160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111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217</v>
      </c>
      <c r="F17" s="14"/>
      <c r="G17" s="14"/>
      <c r="H17" s="14"/>
      <c r="I17" s="2" t="s">
        <v>41</v>
      </c>
      <c r="J17" s="18" t="s">
        <v>141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211</v>
      </c>
      <c r="D20" s="2"/>
      <c r="E20" s="2"/>
      <c r="F20" s="2"/>
      <c r="G20" s="2" t="s">
        <v>37</v>
      </c>
      <c r="H20" s="2"/>
      <c r="I20" s="2"/>
      <c r="K20" s="75">
        <v>102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102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102</v>
      </c>
      <c r="G36" s="38"/>
      <c r="H36" s="68"/>
      <c r="I36" s="2"/>
      <c r="K36" s="72">
        <f>K31</f>
        <v>102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9697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7" zoomScale="75" workbookViewId="0">
      <selection activeCell="K60" sqref="K6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33105</v>
      </c>
      <c r="L13" s="14" t="s">
        <v>161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112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113</v>
      </c>
      <c r="F17" s="14"/>
      <c r="G17" s="14"/>
      <c r="H17" s="14"/>
      <c r="I17" s="2" t="s">
        <v>41</v>
      </c>
      <c r="J17" s="18" t="s">
        <v>140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30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5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208</v>
      </c>
      <c r="D31" s="2"/>
      <c r="E31" s="2"/>
      <c r="F31" s="2"/>
      <c r="G31" s="2"/>
      <c r="H31" s="2" t="s">
        <v>35</v>
      </c>
      <c r="I31" s="2"/>
      <c r="K31" s="70">
        <f>K20+K22-K24-K27-K28-K29</f>
        <v>35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35</v>
      </c>
      <c r="G36" s="38"/>
      <c r="H36" s="68"/>
      <c r="I36" s="2"/>
      <c r="K36" s="72">
        <f>K31</f>
        <v>35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8673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zoomScale="75" workbookViewId="0">
      <selection activeCell="O48" sqref="O48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33107</v>
      </c>
      <c r="L13" s="14" t="s">
        <v>162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114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224</v>
      </c>
      <c r="F17" s="14"/>
      <c r="G17" s="14"/>
      <c r="H17" s="14"/>
      <c r="I17" s="2" t="s">
        <v>41</v>
      </c>
      <c r="J17" s="18" t="s">
        <v>139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40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2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42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42</v>
      </c>
      <c r="G36" s="38"/>
      <c r="H36" s="68"/>
      <c r="I36" s="2"/>
      <c r="K36" s="72">
        <f>K31</f>
        <v>42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7649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zoomScale="75" zoomScaleNormal="75" workbookViewId="0">
      <selection activeCell="P30" sqref="P3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33109</v>
      </c>
      <c r="L13" s="14" t="s">
        <v>163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115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116</v>
      </c>
      <c r="F17" s="14"/>
      <c r="G17" s="14"/>
      <c r="H17" s="14"/>
      <c r="I17" s="2" t="s">
        <v>41</v>
      </c>
      <c r="J17" s="18" t="s">
        <v>138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107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>
        <v>107</v>
      </c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0</v>
      </c>
      <c r="G36" s="38"/>
      <c r="H36" s="68"/>
      <c r="I36" s="2"/>
      <c r="K36" s="72">
        <f>F36+H36</f>
        <v>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54 K38 K40 K42 K44 K46 K50 K52 K36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6625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10" zoomScale="75" zoomScaleNormal="75" workbookViewId="0">
      <selection activeCell="Q38" sqref="P38:Q38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33119</v>
      </c>
      <c r="L13" s="14" t="s">
        <v>164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228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165</v>
      </c>
      <c r="F17" s="14"/>
      <c r="G17" s="14"/>
      <c r="H17" s="14"/>
      <c r="I17" s="2" t="s">
        <v>41</v>
      </c>
      <c r="J17" s="18" t="s">
        <v>166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22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>
        <v>22</v>
      </c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0</v>
      </c>
      <c r="G36" s="38"/>
      <c r="H36" s="68"/>
      <c r="I36" s="2"/>
      <c r="K36" s="72">
        <f>K31</f>
        <v>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5601" r:id="rId3"/>
    <oleObject progId="MSPhotoEd.3" shapeId="2561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E81"/>
  <sheetViews>
    <sheetView showGridLines="0" topLeftCell="A16" workbookViewId="0"/>
  </sheetViews>
  <sheetFormatPr defaultRowHeight="12.75"/>
  <cols>
    <col min="2" max="2" width="23.85546875" customWidth="1"/>
    <col min="3" max="3" width="27.7109375" customWidth="1"/>
    <col min="4" max="4" width="19.7109375" customWidth="1"/>
  </cols>
  <sheetData>
    <row r="2" spans="2:4" ht="18.75" thickBot="1">
      <c r="B2" s="124" t="s">
        <v>84</v>
      </c>
      <c r="C2" s="124"/>
      <c r="D2" s="124"/>
    </row>
    <row r="3" spans="2:4" ht="16.5" thickBot="1">
      <c r="B3" s="77" t="s">
        <v>85</v>
      </c>
      <c r="C3" s="78" t="s">
        <v>86</v>
      </c>
      <c r="D3" s="77" t="s">
        <v>87</v>
      </c>
    </row>
    <row r="4" spans="2:4">
      <c r="B4" s="79"/>
      <c r="C4" s="80"/>
      <c r="D4" s="81"/>
    </row>
    <row r="5" spans="2:4" ht="26.25" thickBot="1">
      <c r="B5" s="82" t="s">
        <v>88</v>
      </c>
      <c r="C5" s="83" t="s">
        <v>89</v>
      </c>
      <c r="D5" s="84" t="s">
        <v>90</v>
      </c>
    </row>
    <row r="6" spans="2:4">
      <c r="B6" s="85"/>
      <c r="C6" s="80"/>
      <c r="D6" s="86"/>
    </row>
    <row r="7" spans="2:4" ht="26.25" thickBot="1">
      <c r="B7" s="87" t="s">
        <v>91</v>
      </c>
      <c r="C7" s="88" t="s">
        <v>92</v>
      </c>
      <c r="D7" s="84" t="s">
        <v>90</v>
      </c>
    </row>
    <row r="8" spans="2:4" ht="13.5" thickBot="1">
      <c r="B8" s="89"/>
      <c r="C8" s="90"/>
      <c r="D8" s="84"/>
    </row>
    <row r="9" spans="2:4" ht="26.25" thickBot="1">
      <c r="B9" s="91" t="s">
        <v>93</v>
      </c>
      <c r="C9" s="92" t="s">
        <v>94</v>
      </c>
      <c r="D9" s="84" t="s">
        <v>90</v>
      </c>
    </row>
    <row r="10" spans="2:4" ht="13.5" thickBot="1">
      <c r="B10" s="93"/>
      <c r="C10" s="90"/>
      <c r="D10" s="94"/>
    </row>
    <row r="11" spans="2:4" ht="26.25" thickBot="1">
      <c r="B11" s="95" t="s">
        <v>95</v>
      </c>
      <c r="C11" s="96" t="s">
        <v>96</v>
      </c>
      <c r="D11" s="97" t="s">
        <v>97</v>
      </c>
    </row>
    <row r="12" spans="2:4">
      <c r="B12" s="79"/>
      <c r="C12" s="101" t="s">
        <v>202</v>
      </c>
      <c r="D12" s="102"/>
    </row>
    <row r="13" spans="2:4">
      <c r="B13" s="99" t="s">
        <v>103</v>
      </c>
      <c r="C13" s="98"/>
      <c r="D13" s="100"/>
    </row>
    <row r="14" spans="2:4">
      <c r="B14" s="99" t="s">
        <v>64</v>
      </c>
      <c r="C14" s="98"/>
      <c r="D14" s="100"/>
    </row>
    <row r="15" spans="2:4">
      <c r="B15" s="99" t="s">
        <v>98</v>
      </c>
      <c r="C15" s="98"/>
      <c r="D15" s="100"/>
    </row>
    <row r="16" spans="2:4">
      <c r="B16" s="99" t="s">
        <v>104</v>
      </c>
      <c r="C16" s="98"/>
      <c r="D16" s="100"/>
    </row>
    <row r="17" spans="2:4">
      <c r="B17" s="99" t="s">
        <v>99</v>
      </c>
      <c r="C17" s="98"/>
      <c r="D17" s="100"/>
    </row>
    <row r="18" spans="2:4">
      <c r="B18" s="99" t="s">
        <v>100</v>
      </c>
      <c r="C18" s="98"/>
      <c r="D18" s="100"/>
    </row>
    <row r="19" spans="2:4">
      <c r="B19" s="99" t="s">
        <v>61</v>
      </c>
      <c r="C19" s="98"/>
      <c r="D19" s="100"/>
    </row>
    <row r="20" spans="2:4">
      <c r="B20" s="99" t="s">
        <v>101</v>
      </c>
      <c r="C20" s="98"/>
      <c r="D20" s="100"/>
    </row>
    <row r="21" spans="2:4">
      <c r="B21" s="99" t="s">
        <v>65</v>
      </c>
      <c r="C21" s="98"/>
      <c r="D21" s="100"/>
    </row>
    <row r="22" spans="2:4">
      <c r="B22" s="99" t="s">
        <v>102</v>
      </c>
      <c r="C22" s="98"/>
      <c r="D22" s="100"/>
    </row>
    <row r="23" spans="2:4">
      <c r="B23" s="99" t="s">
        <v>132</v>
      </c>
      <c r="C23" s="98"/>
      <c r="D23" s="100"/>
    </row>
    <row r="24" spans="2:4">
      <c r="B24" s="99" t="s">
        <v>131</v>
      </c>
      <c r="C24" s="98"/>
      <c r="D24" s="100"/>
    </row>
    <row r="25" spans="2:4">
      <c r="B25" s="99" t="s">
        <v>189</v>
      </c>
      <c r="C25" s="98"/>
      <c r="D25" s="100"/>
    </row>
    <row r="26" spans="2:4">
      <c r="B26" s="99" t="s">
        <v>190</v>
      </c>
      <c r="C26" s="98"/>
      <c r="D26" s="100"/>
    </row>
    <row r="27" spans="2:4">
      <c r="B27" s="99" t="s">
        <v>109</v>
      </c>
      <c r="C27" s="98"/>
      <c r="D27" s="100"/>
    </row>
    <row r="28" spans="2:4">
      <c r="B28" s="99" t="s">
        <v>191</v>
      </c>
      <c r="C28" s="98"/>
      <c r="D28" s="100"/>
    </row>
    <row r="29" spans="2:4">
      <c r="B29" s="99" t="s">
        <v>192</v>
      </c>
      <c r="C29" s="98"/>
      <c r="D29" s="100"/>
    </row>
    <row r="30" spans="2:4">
      <c r="B30" s="99" t="s">
        <v>193</v>
      </c>
      <c r="C30" s="98"/>
      <c r="D30" s="100"/>
    </row>
    <row r="31" spans="2:4">
      <c r="B31" s="99" t="s">
        <v>194</v>
      </c>
      <c r="C31" s="98"/>
      <c r="D31" s="100"/>
    </row>
    <row r="32" spans="2:4">
      <c r="B32" s="99" t="s">
        <v>117</v>
      </c>
      <c r="C32" s="98"/>
      <c r="D32" s="100"/>
    </row>
    <row r="33" spans="2:4">
      <c r="B33" s="99" t="s">
        <v>195</v>
      </c>
      <c r="C33" s="98"/>
      <c r="D33" s="100"/>
    </row>
    <row r="34" spans="2:4">
      <c r="B34" s="99" t="s">
        <v>118</v>
      </c>
      <c r="C34" s="98"/>
      <c r="D34" s="100"/>
    </row>
    <row r="35" spans="2:4">
      <c r="B35" s="99" t="s">
        <v>196</v>
      </c>
      <c r="C35" s="98"/>
      <c r="D35" s="100"/>
    </row>
    <row r="36" spans="2:4">
      <c r="B36" s="99" t="s">
        <v>121</v>
      </c>
      <c r="C36" s="98"/>
      <c r="D36" s="100"/>
    </row>
    <row r="37" spans="2:4">
      <c r="B37" s="121" t="s">
        <v>197</v>
      </c>
      <c r="C37" s="98"/>
      <c r="D37" s="100"/>
    </row>
    <row r="38" spans="2:4">
      <c r="B38" s="121" t="s">
        <v>199</v>
      </c>
      <c r="C38" s="98"/>
      <c r="D38" s="100"/>
    </row>
    <row r="39" spans="2:4">
      <c r="B39" s="121" t="s">
        <v>129</v>
      </c>
      <c r="C39" s="98"/>
      <c r="D39" s="100"/>
    </row>
    <row r="40" spans="2:4">
      <c r="B40" s="121" t="s">
        <v>130</v>
      </c>
      <c r="C40" s="98"/>
      <c r="D40" s="100"/>
    </row>
    <row r="41" spans="2:4">
      <c r="B41" s="121" t="s">
        <v>200</v>
      </c>
      <c r="C41" s="98"/>
      <c r="D41" s="100"/>
    </row>
    <row r="42" spans="2:4" ht="13.5" thickBot="1">
      <c r="B42" s="122" t="s">
        <v>198</v>
      </c>
      <c r="C42" s="13"/>
      <c r="D42" s="94"/>
    </row>
    <row r="57" spans="1:5">
      <c r="A57" s="98"/>
      <c r="B57" s="98"/>
      <c r="C57" s="98"/>
      <c r="D57" s="98"/>
      <c r="E57" s="98"/>
    </row>
    <row r="58" spans="1:5">
      <c r="A58" s="98"/>
      <c r="B58" s="98"/>
      <c r="C58" s="98"/>
      <c r="D58" s="98"/>
      <c r="E58" s="98"/>
    </row>
    <row r="59" spans="1:5">
      <c r="B59" s="98"/>
      <c r="C59" s="98"/>
      <c r="D59" s="98"/>
    </row>
    <row r="60" spans="1:5">
      <c r="B60" s="98"/>
      <c r="C60" s="98"/>
      <c r="D60" s="98"/>
    </row>
    <row r="61" spans="1:5">
      <c r="B61" s="98"/>
      <c r="C61" s="98"/>
      <c r="D61" s="98"/>
    </row>
    <row r="62" spans="1:5">
      <c r="B62" s="98"/>
      <c r="C62" s="98"/>
      <c r="D62" s="98"/>
    </row>
    <row r="63" spans="1:5">
      <c r="B63" s="98"/>
      <c r="C63" s="98"/>
      <c r="D63" s="98"/>
    </row>
    <row r="64" spans="1:5">
      <c r="B64" s="98"/>
      <c r="C64" s="98"/>
      <c r="D64" s="98"/>
    </row>
    <row r="65" spans="1:5">
      <c r="A65" s="98"/>
      <c r="B65" s="98"/>
      <c r="C65" s="98"/>
      <c r="D65" s="98"/>
      <c r="E65" s="98"/>
    </row>
    <row r="66" spans="1:5">
      <c r="A66" s="98"/>
      <c r="B66" s="98"/>
      <c r="C66" s="98"/>
      <c r="D66" s="98"/>
      <c r="E66" s="98"/>
    </row>
    <row r="67" spans="1:5">
      <c r="A67" s="98"/>
      <c r="B67" s="98"/>
      <c r="C67" s="98"/>
      <c r="D67" s="98"/>
      <c r="E67" s="98"/>
    </row>
    <row r="68" spans="1:5">
      <c r="A68" s="98"/>
      <c r="B68" s="98"/>
      <c r="C68" s="98"/>
      <c r="D68" s="98"/>
      <c r="E68" s="98"/>
    </row>
    <row r="69" spans="1:5">
      <c r="A69" s="98"/>
      <c r="B69" s="98"/>
      <c r="C69" s="98"/>
      <c r="D69" s="98"/>
      <c r="E69" s="98"/>
    </row>
    <row r="70" spans="1:5">
      <c r="A70" s="98"/>
      <c r="B70" s="98"/>
      <c r="C70" s="98"/>
      <c r="D70" s="98"/>
      <c r="E70" s="98"/>
    </row>
    <row r="71" spans="1:5">
      <c r="A71" s="98"/>
      <c r="B71" s="98"/>
      <c r="C71" s="98"/>
      <c r="D71" s="98"/>
      <c r="E71" s="98"/>
    </row>
    <row r="72" spans="1:5">
      <c r="A72" s="98"/>
      <c r="B72" s="98"/>
      <c r="C72" s="98"/>
      <c r="D72" s="98"/>
      <c r="E72" s="98"/>
    </row>
    <row r="73" spans="1:5">
      <c r="A73" s="98"/>
      <c r="B73" s="98"/>
      <c r="C73" s="98"/>
      <c r="D73" s="98"/>
      <c r="E73" s="98"/>
    </row>
    <row r="74" spans="1:5">
      <c r="A74" s="98"/>
      <c r="B74" s="98"/>
      <c r="C74" s="98"/>
      <c r="D74" s="98"/>
      <c r="E74" s="98"/>
    </row>
    <row r="75" spans="1:5">
      <c r="A75" s="98"/>
      <c r="B75" s="98"/>
      <c r="C75" s="98"/>
      <c r="D75" s="98"/>
      <c r="E75" s="98"/>
    </row>
    <row r="76" spans="1:5">
      <c r="A76" s="98"/>
      <c r="B76" s="98"/>
      <c r="C76" s="98"/>
      <c r="D76" s="98"/>
      <c r="E76" s="98"/>
    </row>
    <row r="77" spans="1:5">
      <c r="A77" s="98"/>
      <c r="B77" s="98"/>
      <c r="C77" s="98"/>
      <c r="D77" s="98"/>
      <c r="E77" s="98"/>
    </row>
    <row r="78" spans="1:5">
      <c r="A78" s="98"/>
      <c r="B78" s="98"/>
      <c r="C78" s="98"/>
      <c r="D78" s="98"/>
      <c r="E78" s="98"/>
    </row>
    <row r="79" spans="1:5">
      <c r="A79" s="98"/>
      <c r="B79" s="98"/>
      <c r="C79" s="98"/>
      <c r="D79" s="98"/>
      <c r="E79" s="98"/>
    </row>
    <row r="80" spans="1:5">
      <c r="A80" s="98"/>
      <c r="B80" s="98"/>
      <c r="C80" s="98"/>
      <c r="D80" s="98"/>
      <c r="E80" s="98"/>
    </row>
    <row r="81" spans="1:5">
      <c r="A81" s="98"/>
      <c r="B81" s="98"/>
      <c r="C81" s="98"/>
      <c r="D81" s="98"/>
      <c r="E81" s="98"/>
    </row>
  </sheetData>
  <sheetProtection password="C739" sheet="1" objects="1" scenarios="1"/>
  <customSheetViews>
    <customSheetView guid="{36466C3B-22B1-4B5B-BCD8-ACAC8B7FCEAF}" showGridLines="0" showRuler="0">
      <selection activeCell="B13" sqref="B13"/>
      <pageMargins left="0.75" right="0.75" top="1" bottom="1" header="0.5" footer="0.5"/>
      <pageSetup orientation="portrait" horizontalDpi="1200" verticalDpi="0" r:id="rId1"/>
      <headerFooter alignWithMargins="0">
        <oddHeader>&amp;C&amp;"Arial,Bold"&amp;12Documentation Page for Record Holdings Report 2002/2003</oddHeader>
      </headerFooter>
    </customSheetView>
  </customSheetViews>
  <mergeCells count="1">
    <mergeCell ref="B2:D2"/>
  </mergeCells>
  <phoneticPr fontId="0" type="noConversion"/>
  <hyperlinks>
    <hyperlink ref="B5" location="CoverLetter!A1" display="CoverLetter!A1"/>
    <hyperlink ref="B7" location="GeneralInstructions!A1" display="GeneralInstructions!A1"/>
    <hyperlink ref="B9" location="StepbyStep...!A1" display="StepbyStep...!A1"/>
    <hyperlink ref="B13" location="'Agency Summary'!A1" display="'Agency Summary'!A1"/>
    <hyperlink ref="B14" location="Accountability!A1" display="Accountability!A1"/>
    <hyperlink ref="B15" location="'Audit, Information Office'!A1" display="'Audit, Information Office'!A1"/>
    <hyperlink ref="B16" location="'Curriculum &amp; Instruction'!A1" display="'Curriculum &amp; Instruction'!A1"/>
    <hyperlink ref="B17" location="'Dist Offices'!A1" display="'Dist Offices'!A1"/>
    <hyperlink ref="B18" location="Finance_and_Administration" display="Finance_and_Administration"/>
    <hyperlink ref="B19" location="Personnel!A1" display="Personnel!A1"/>
    <hyperlink ref="B20" location="'Special Education'!A1" display="'Special Education'!A1"/>
    <hyperlink ref="B21" location="Testing!A1" display="Testing!A1"/>
    <hyperlink ref="B22" location="'Vocational Education'!A1" display="'Vocational Education'!A1"/>
    <hyperlink ref="B23" location="'Exec. Adm. '!A1" display="Executive Adm."/>
    <hyperlink ref="B24" location="'Fiscal Services'!A1" display="Fiscal Services"/>
    <hyperlink ref="B25" location="Assessment!A1" display="Assessment"/>
    <hyperlink ref="B26" location="'No Child'!A1" display="No Child"/>
    <hyperlink ref="B27" location="Technology!A1" display="Technology"/>
    <hyperlink ref="B28" location="'Professional Dvlpmnt'!A1" display="Prof. Dev."/>
    <hyperlink ref="B29" location="'Teach TN'!A1" display="Teach TN"/>
    <hyperlink ref="B30" location="BOE!A1" display="BOE"/>
    <hyperlink ref="B31" location="'Safe&amp;Drug Free'!A1" display="Safe &amp; Drug Free"/>
    <hyperlink ref="B32" location="LEAPS!A1" display="LEAPS"/>
    <hyperlink ref="B33" location="'Early Learning'!A1" display="Early Learning"/>
    <hyperlink ref="B34" location="'School Nutrition'!A1" display="School Nutrition"/>
    <hyperlink ref="B35" location="'Career '!A1" display="Career"/>
    <hyperlink ref="B36" location="'York Institute'!A1" display="York Institute"/>
    <hyperlink ref="B37" location="'Blind-Davidson'!A1" display="Blind - Davidson"/>
    <hyperlink ref="B42" location="'Deaf-Knox'!A1" display="Deaf - Knoxville"/>
    <hyperlink ref="B38" location="'Deaf-Madison'!A1" display="Death - Madison"/>
    <hyperlink ref="B39" location="TEIS!A1" display="TEIS"/>
    <hyperlink ref="B40" location="TIPS!A1" display="TIPS"/>
    <hyperlink ref="B41" location="'Audit, Information Office'!A1" display="Audit - Internal"/>
  </hyperlinks>
  <pageMargins left="0.75" right="0.75" top="1" bottom="1" header="0.5" footer="0.5"/>
  <pageSetup orientation="portrait" horizontalDpi="1200" r:id="rId2"/>
  <headerFooter alignWithMargins="0">
    <oddHeader>&amp;C&amp;"Arial,Bold"&amp;12Documentation Page for Record Holdings Report 2002/2003</oddHead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7" zoomScale="75" workbookViewId="0">
      <selection activeCell="N59" sqref="N59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331.32</v>
      </c>
      <c r="L13" s="14" t="s">
        <v>167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229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230</v>
      </c>
      <c r="F17" s="14"/>
      <c r="G17" s="14"/>
      <c r="H17" s="14"/>
      <c r="I17" s="2" t="s">
        <v>41</v>
      </c>
      <c r="J17" s="18" t="s">
        <v>231</v>
      </c>
      <c r="K17" s="109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163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6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6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163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163</v>
      </c>
      <c r="G36" s="38"/>
      <c r="H36" s="68"/>
      <c r="I36" s="2"/>
      <c r="K36" s="72">
        <f>K31</f>
        <v>163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4577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4" zoomScale="75" workbookViewId="0">
      <selection activeCell="O47" sqref="O47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331.35</v>
      </c>
      <c r="L13" s="14" t="s">
        <v>168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118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119</v>
      </c>
      <c r="F17" s="14"/>
      <c r="G17" s="14"/>
      <c r="H17" s="14"/>
      <c r="I17" s="2" t="s">
        <v>41</v>
      </c>
      <c r="J17" s="18" t="s">
        <v>137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211</v>
      </c>
      <c r="D20" s="2"/>
      <c r="E20" s="2"/>
      <c r="F20" s="2"/>
      <c r="G20" s="2" t="s">
        <v>37</v>
      </c>
      <c r="H20" s="2"/>
      <c r="I20" s="2"/>
      <c r="K20" s="75">
        <v>32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3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35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35</v>
      </c>
      <c r="G36" s="38"/>
      <c r="H36" s="68"/>
      <c r="I36" s="2"/>
      <c r="K36" s="72">
        <f>K31</f>
        <v>35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3553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1"/>
  <sheetViews>
    <sheetView showGridLines="0" zoomScale="75" zoomScaleNormal="75" workbookViewId="0">
      <selection activeCell="J49" sqref="J49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331.45</v>
      </c>
      <c r="L13" s="14" t="s">
        <v>169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120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218</v>
      </c>
      <c r="F17" s="14"/>
      <c r="G17" s="14"/>
      <c r="H17" s="14"/>
      <c r="I17" s="2" t="s">
        <v>41</v>
      </c>
      <c r="J17" s="18" t="s">
        <v>136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96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96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96</v>
      </c>
      <c r="G36" s="38"/>
      <c r="H36" s="68"/>
      <c r="I36" s="2"/>
      <c r="K36" s="72">
        <f>K31</f>
        <v>96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6865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4" zoomScale="75" zoomScaleNormal="75" workbookViewId="0">
      <selection activeCell="P50" sqref="P5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</v>
      </c>
      <c r="L13" s="14" t="s">
        <v>170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121</v>
      </c>
      <c r="E15" s="14"/>
      <c r="F15" s="14"/>
      <c r="G15" s="14"/>
      <c r="H15" s="14"/>
      <c r="I15" s="2" t="s">
        <v>47</v>
      </c>
      <c r="J15" s="17" t="s">
        <v>134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122</v>
      </c>
      <c r="F17" s="14"/>
      <c r="G17" s="14"/>
      <c r="H17" s="14"/>
      <c r="I17" s="2" t="s">
        <v>41</v>
      </c>
      <c r="J17" s="18" t="s">
        <v>171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303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85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225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163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163</v>
      </c>
      <c r="G36" s="38"/>
      <c r="H36" s="68"/>
      <c r="I36" s="2"/>
      <c r="K36" s="72">
        <f>F36+H36</f>
        <v>163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dataValidations xWindow="523" yWindow="420"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54 K38 K40 K42 K44 K46 K50 K52 K36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5841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10" zoomScale="75" workbookViewId="0">
      <selection activeCell="Q51" sqref="Q51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331.91</v>
      </c>
      <c r="L13" s="14" t="s">
        <v>172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123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226</v>
      </c>
      <c r="F17" s="14"/>
      <c r="G17" s="14"/>
      <c r="H17" s="14"/>
      <c r="I17" s="2" t="s">
        <v>41</v>
      </c>
      <c r="J17" s="18" t="s">
        <v>173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510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16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526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526</v>
      </c>
      <c r="G36" s="38"/>
      <c r="H36" s="68"/>
      <c r="I36" s="2"/>
      <c r="K36" s="72">
        <f>K31</f>
        <v>526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4817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13" zoomScale="75" workbookViewId="0">
      <selection activeCell="S35" sqref="S35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331.92</v>
      </c>
      <c r="L13" s="14" t="s">
        <v>174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124</v>
      </c>
      <c r="E15" s="14"/>
      <c r="F15" s="14"/>
      <c r="G15" s="14"/>
      <c r="H15" s="14"/>
      <c r="I15" s="2" t="s">
        <v>47</v>
      </c>
      <c r="J15" s="17" t="s">
        <v>125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235</v>
      </c>
      <c r="F17" s="14"/>
      <c r="G17" s="14"/>
      <c r="H17" s="14"/>
      <c r="I17" s="2" t="s">
        <v>41</v>
      </c>
      <c r="J17" s="18" t="s">
        <v>175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316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 t="s">
        <v>239</v>
      </c>
      <c r="H29" s="57"/>
      <c r="I29" s="60"/>
      <c r="J29" s="2" t="s">
        <v>6</v>
      </c>
      <c r="K29" s="69">
        <v>126</v>
      </c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190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190</v>
      </c>
      <c r="G36" s="38"/>
      <c r="H36" s="68"/>
      <c r="I36" s="2"/>
      <c r="K36" s="72">
        <f>K31</f>
        <v>190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3793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topLeftCell="A10" zoomScale="75" workbookViewId="0">
      <selection activeCell="O64" sqref="O64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331.93</v>
      </c>
      <c r="L13" s="14" t="s">
        <v>183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126</v>
      </c>
      <c r="E15" s="14"/>
      <c r="F15" s="14"/>
      <c r="G15" s="14"/>
      <c r="H15" s="14"/>
      <c r="I15" s="2" t="s">
        <v>47</v>
      </c>
      <c r="J15" s="17" t="s">
        <v>127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184</v>
      </c>
      <c r="F17" s="14"/>
      <c r="G17" s="14"/>
      <c r="H17" s="14"/>
      <c r="I17" s="2" t="s">
        <v>41</v>
      </c>
      <c r="J17" s="18" t="s">
        <v>128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204</v>
      </c>
      <c r="D20" s="2"/>
      <c r="E20" s="2"/>
      <c r="F20" s="2"/>
      <c r="G20" s="2" t="s">
        <v>37</v>
      </c>
      <c r="H20" s="2"/>
      <c r="I20" s="2"/>
      <c r="K20" s="75">
        <v>215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5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10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212</v>
      </c>
      <c r="D31" s="2"/>
      <c r="E31" s="2"/>
      <c r="F31" s="2"/>
      <c r="G31" s="2"/>
      <c r="H31" s="2" t="s">
        <v>35</v>
      </c>
      <c r="I31" s="2"/>
      <c r="K31" s="70">
        <f>K20+K22-K24-K27-K28-K29</f>
        <v>210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210</v>
      </c>
      <c r="G36" s="38"/>
      <c r="H36" s="68"/>
      <c r="I36" s="2"/>
      <c r="K36" s="72">
        <f>K31</f>
        <v>210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2252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zoomScale="75" zoomScaleNormal="75" workbookViewId="0">
      <selection activeCell="R22" sqref="R22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331.95</v>
      </c>
      <c r="L13" s="14" t="s">
        <v>176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129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219</v>
      </c>
      <c r="F17" s="14"/>
      <c r="G17" s="14"/>
      <c r="H17" s="14"/>
      <c r="I17" s="2" t="s">
        <v>41</v>
      </c>
      <c r="J17" s="18" t="s">
        <v>135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2031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2031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2031</v>
      </c>
      <c r="G36" s="38"/>
      <c r="H36" s="68"/>
      <c r="I36" s="2"/>
      <c r="K36" s="72">
        <f>K31</f>
        <v>2031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891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1"/>
  <sheetViews>
    <sheetView showGridLines="0" zoomScale="75" zoomScaleNormal="75" zoomScaleSheetLayoutView="75" workbookViewId="0">
      <selection activeCell="P42" sqref="P42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331.95</v>
      </c>
      <c r="L13" s="14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220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219</v>
      </c>
      <c r="F17" s="14"/>
      <c r="G17" s="14"/>
      <c r="H17" s="14"/>
      <c r="I17" s="2" t="s">
        <v>41</v>
      </c>
      <c r="J17" s="18" t="s">
        <v>135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0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2" ht="14.25">
      <c r="C23" s="2"/>
      <c r="D23" s="2"/>
      <c r="E23" s="2"/>
      <c r="F23" s="2"/>
      <c r="G23" s="2"/>
      <c r="H23" s="2"/>
      <c r="J23" s="2"/>
      <c r="K23" s="38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38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2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70">
        <f>K20+K22-K24-K27-K28-K29</f>
        <v>0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0</v>
      </c>
      <c r="G36" s="38"/>
      <c r="H36" s="68"/>
      <c r="I36" s="2"/>
      <c r="K36" s="72">
        <f>K31</f>
        <v>0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7889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4:M71"/>
  <sheetViews>
    <sheetView showGridLines="0" zoomScale="75" zoomScaleNormal="75" workbookViewId="0">
      <selection activeCell="O40" sqref="O4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33111</v>
      </c>
      <c r="L13" s="14" t="s">
        <v>177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64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3" ht="14.25">
      <c r="B17" s="2" t="s">
        <v>59</v>
      </c>
      <c r="D17" s="2"/>
      <c r="E17" s="17" t="s">
        <v>222</v>
      </c>
      <c r="F17" s="14"/>
      <c r="G17" s="14"/>
      <c r="H17" s="14"/>
      <c r="I17" s="2" t="s">
        <v>41</v>
      </c>
      <c r="J17" s="18" t="s">
        <v>178</v>
      </c>
      <c r="K17" s="6"/>
      <c r="L17" s="6"/>
    </row>
    <row r="18" spans="2:13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3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3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358</v>
      </c>
      <c r="L20" s="9" t="s">
        <v>39</v>
      </c>
    </row>
    <row r="21" spans="2:13" ht="14.25">
      <c r="C21" s="2"/>
      <c r="D21" s="2"/>
      <c r="E21" s="2"/>
      <c r="F21" s="2"/>
      <c r="G21" s="2"/>
      <c r="H21" s="2"/>
      <c r="I21" s="2"/>
      <c r="J21" t="s">
        <v>10</v>
      </c>
      <c r="K21" s="38"/>
      <c r="L21" s="9"/>
    </row>
    <row r="22" spans="2:13" ht="14.25">
      <c r="B22" s="2" t="s">
        <v>3</v>
      </c>
      <c r="D22" s="2"/>
      <c r="E22" s="2"/>
      <c r="F22" s="67"/>
      <c r="G22" s="2"/>
      <c r="H22" s="2"/>
      <c r="J22" s="2" t="s">
        <v>4</v>
      </c>
      <c r="K22" s="68"/>
      <c r="L22" s="9"/>
    </row>
    <row r="23" spans="2:13" ht="14.25">
      <c r="C23" s="2"/>
      <c r="D23" s="2"/>
      <c r="E23" s="2"/>
      <c r="F23" s="2"/>
      <c r="G23" s="2"/>
      <c r="H23" s="2"/>
      <c r="J23" s="2"/>
      <c r="K23" s="38"/>
      <c r="L23" s="9"/>
    </row>
    <row r="24" spans="2:13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4</v>
      </c>
      <c r="L24" s="9"/>
    </row>
    <row r="25" spans="2:13" ht="15">
      <c r="C25" s="2"/>
      <c r="D25" s="2"/>
      <c r="E25" s="2"/>
      <c r="F25" s="2"/>
      <c r="G25" s="2"/>
      <c r="H25" s="2"/>
      <c r="J25" s="2"/>
      <c r="K25" s="38"/>
      <c r="L25" s="9"/>
      <c r="M25" s="112"/>
    </row>
    <row r="26" spans="2:13" ht="14.25">
      <c r="B26" s="2" t="s">
        <v>7</v>
      </c>
      <c r="D26" s="2"/>
      <c r="E26" s="2"/>
      <c r="F26" s="2"/>
      <c r="G26" s="2"/>
      <c r="H26" s="2"/>
      <c r="J26" s="2"/>
      <c r="K26" s="38"/>
      <c r="L26" s="9"/>
    </row>
    <row r="27" spans="2:13" ht="14.25">
      <c r="C27" s="2"/>
      <c r="D27" s="2" t="s">
        <v>8</v>
      </c>
      <c r="E27" s="2"/>
      <c r="F27" s="2"/>
      <c r="G27" s="2"/>
      <c r="H27" s="2"/>
      <c r="J27" s="2" t="s">
        <v>6</v>
      </c>
      <c r="K27" s="68">
        <v>54</v>
      </c>
      <c r="L27" s="9" t="s">
        <v>36</v>
      </c>
    </row>
    <row r="28" spans="2:13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3" ht="15" thickBot="1">
      <c r="C29" s="2"/>
      <c r="D29" s="2" t="s">
        <v>12</v>
      </c>
      <c r="E29" s="2"/>
      <c r="F29" s="59"/>
      <c r="G29" s="57" t="s">
        <v>234</v>
      </c>
      <c r="H29" s="57"/>
      <c r="I29" s="60"/>
      <c r="J29" s="2" t="s">
        <v>6</v>
      </c>
      <c r="K29" s="69">
        <v>273</v>
      </c>
      <c r="L29" s="9"/>
    </row>
    <row r="30" spans="2:13" ht="15" thickBot="1">
      <c r="C30" s="2"/>
      <c r="D30" s="2"/>
      <c r="E30" s="2"/>
      <c r="F30" s="61"/>
      <c r="G30" s="61"/>
      <c r="H30" s="61"/>
      <c r="I30" s="61"/>
      <c r="K30" s="38"/>
      <c r="L30" s="9"/>
    </row>
    <row r="31" spans="2:13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27</v>
      </c>
      <c r="L31" s="9"/>
    </row>
    <row r="32" spans="2:13" ht="14.25">
      <c r="C32" s="2"/>
      <c r="D32" s="2"/>
      <c r="E32" s="2"/>
      <c r="F32" s="2"/>
      <c r="G32" s="2"/>
      <c r="H32" s="2"/>
      <c r="I32" s="2"/>
      <c r="K32" s="38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38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38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27</v>
      </c>
      <c r="G36" s="38"/>
      <c r="H36" s="68"/>
      <c r="I36" s="2"/>
      <c r="K36" s="72">
        <f>K31</f>
        <v>27</v>
      </c>
      <c r="L36" s="9" t="s">
        <v>46</v>
      </c>
    </row>
    <row r="37" spans="2:12" ht="14.25">
      <c r="C37" s="2"/>
      <c r="D37" s="2"/>
      <c r="E37" s="2"/>
      <c r="F37" s="38"/>
      <c r="G37" s="38"/>
      <c r="H37" s="38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38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38"/>
      <c r="G39" s="38"/>
      <c r="H39" s="38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38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38"/>
      <c r="G41" s="38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38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38"/>
      <c r="G43" s="38"/>
      <c r="H43" s="38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38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38"/>
      <c r="G45" s="38"/>
      <c r="H45" s="38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38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38"/>
      <c r="L48" s="2"/>
    </row>
    <row r="49" spans="2:12" ht="14.25">
      <c r="C49" s="2"/>
      <c r="D49" s="2"/>
      <c r="E49" s="2"/>
      <c r="F49" s="2"/>
      <c r="G49" s="2"/>
      <c r="H49" s="2"/>
      <c r="I49" s="2"/>
      <c r="K49" s="38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38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38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39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7" type="noConversion"/>
  <conditionalFormatting sqref="K36">
    <cfRule type="cellIs" priority="1" stopIfTrue="1" operator="equal">
      <formula>$K$31</formula>
    </cfRule>
  </conditionalFormatting>
  <dataValidations xWindow="537" yWindow="367" count="3">
    <dataValidation type="whole" operator="greaterThanOrEqual" allowBlank="1" showInputMessage="1" showErrorMessage="1" error="INVALID ENTRY! PLEASE TRY AGAIN...WHOLE NUMBERS ONLY." prompt="NO DECIMALS ALLOWED!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showGridLines="0" zoomScaleNormal="100" workbookViewId="0"/>
  </sheetViews>
  <sheetFormatPr defaultRowHeight="12.75"/>
  <sheetData/>
  <sheetProtection password="C739" sheet="1" objects="1" scenarios="1"/>
  <customSheetViews>
    <customSheetView guid="{36466C3B-22B1-4B5B-BCD8-ACAC8B7FCEAF}" showGridLines="0" showRuler="0">
      <pageMargins left="0.75" right="0.75" top="1" bottom="1" header="0.5" footer="0.5"/>
      <pageSetup orientation="portrait" horizontalDpi="12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1200" r:id="rId2"/>
  <headerFooter alignWithMargins="0"/>
  <legacyDrawing r:id="rId3"/>
  <oleObjects>
    <oleObject progId="Document" shapeId="18441" r:id="rId4"/>
  </oleObjects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4:M71"/>
  <sheetViews>
    <sheetView showGridLines="0" zoomScale="75" workbookViewId="0">
      <selection activeCell="E17" sqref="E17"/>
    </sheetView>
  </sheetViews>
  <sheetFormatPr defaultColWidth="6.7109375" defaultRowHeight="12.75"/>
  <cols>
    <col min="1" max="1" width="6.7109375" style="21" customWidth="1"/>
    <col min="2" max="2" width="9.28515625" style="21" customWidth="1"/>
    <col min="3" max="9" width="6.7109375" style="21" customWidth="1"/>
    <col min="10" max="10" width="9.28515625" style="21" customWidth="1"/>
    <col min="11" max="11" width="9.7109375" style="21" customWidth="1"/>
    <col min="12" max="16384" width="6.7109375" style="21"/>
  </cols>
  <sheetData>
    <row r="4" spans="1:13">
      <c r="A4" s="21" t="s">
        <v>10</v>
      </c>
      <c r="B4" s="21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>
      <c r="B13" s="21" t="s">
        <v>57</v>
      </c>
      <c r="D13" s="22" t="s">
        <v>60</v>
      </c>
      <c r="E13" s="23"/>
      <c r="F13" s="23"/>
      <c r="G13" s="23"/>
      <c r="H13" s="23"/>
      <c r="I13" s="21" t="s">
        <v>48</v>
      </c>
      <c r="K13" s="22">
        <v>33145</v>
      </c>
      <c r="L13" s="23" t="s">
        <v>169</v>
      </c>
    </row>
    <row r="14" spans="1:13">
      <c r="K14" s="24"/>
    </row>
    <row r="15" spans="1:13">
      <c r="B15" s="21" t="s">
        <v>58</v>
      </c>
      <c r="D15" s="22" t="s">
        <v>179</v>
      </c>
      <c r="E15" s="23"/>
      <c r="F15" s="23"/>
      <c r="G15" s="23"/>
      <c r="H15" s="23"/>
      <c r="I15" s="21" t="s">
        <v>47</v>
      </c>
      <c r="J15" s="22" t="s">
        <v>66</v>
      </c>
      <c r="K15" s="23"/>
      <c r="L15" s="23"/>
    </row>
    <row r="16" spans="1:13">
      <c r="J16" s="24"/>
      <c r="K16" s="24"/>
    </row>
    <row r="17" spans="2:12">
      <c r="B17" s="21" t="s">
        <v>59</v>
      </c>
      <c r="E17" s="22" t="s">
        <v>218</v>
      </c>
      <c r="F17" s="23"/>
      <c r="G17" s="23"/>
      <c r="H17" s="23"/>
      <c r="I17" s="21" t="s">
        <v>41</v>
      </c>
      <c r="J17" s="25" t="s">
        <v>136</v>
      </c>
      <c r="K17" s="26"/>
      <c r="L17" s="26"/>
    </row>
    <row r="19" spans="2:12">
      <c r="B19" s="27" t="s">
        <v>2</v>
      </c>
      <c r="D19" s="24"/>
      <c r="E19" s="24"/>
    </row>
    <row r="20" spans="2:12">
      <c r="B20" s="21" t="s">
        <v>211</v>
      </c>
      <c r="G20" s="21" t="s">
        <v>37</v>
      </c>
      <c r="K20" s="74">
        <v>23</v>
      </c>
      <c r="L20" s="28" t="s">
        <v>39</v>
      </c>
    </row>
    <row r="21" spans="2:12">
      <c r="J21" s="21" t="s">
        <v>10</v>
      </c>
      <c r="K21" s="43"/>
      <c r="L21" s="28"/>
    </row>
    <row r="22" spans="2:12">
      <c r="B22" s="21" t="s">
        <v>3</v>
      </c>
      <c r="F22" s="62"/>
      <c r="J22" s="21" t="s">
        <v>4</v>
      </c>
      <c r="K22" s="63"/>
      <c r="L22" s="28"/>
    </row>
    <row r="23" spans="2:12">
      <c r="K23" s="43"/>
      <c r="L23" s="28"/>
    </row>
    <row r="24" spans="2:12">
      <c r="B24" s="21" t="s">
        <v>5</v>
      </c>
      <c r="J24" s="21" t="s">
        <v>6</v>
      </c>
      <c r="K24" s="63"/>
      <c r="L24" s="28"/>
    </row>
    <row r="25" spans="2:12">
      <c r="K25" s="43"/>
      <c r="L25" s="28"/>
    </row>
    <row r="26" spans="2:12">
      <c r="B26" s="21" t="s">
        <v>7</v>
      </c>
      <c r="K26" s="43"/>
      <c r="L26" s="28"/>
    </row>
    <row r="27" spans="2:12">
      <c r="D27" s="21" t="s">
        <v>8</v>
      </c>
      <c r="J27" s="21" t="s">
        <v>6</v>
      </c>
      <c r="K27" s="63"/>
      <c r="L27" s="28" t="s">
        <v>36</v>
      </c>
    </row>
    <row r="28" spans="2:12">
      <c r="D28" s="21" t="s">
        <v>9</v>
      </c>
      <c r="F28" s="21" t="s">
        <v>10</v>
      </c>
      <c r="J28" s="21" t="s">
        <v>11</v>
      </c>
      <c r="K28" s="64"/>
      <c r="L28" s="28" t="s">
        <v>36</v>
      </c>
    </row>
    <row r="29" spans="2:12" ht="13.5" thickBot="1">
      <c r="D29" s="21" t="s">
        <v>12</v>
      </c>
      <c r="F29" s="58"/>
      <c r="G29" s="56"/>
      <c r="H29" s="56"/>
      <c r="I29" s="56"/>
      <c r="J29" s="21" t="s">
        <v>6</v>
      </c>
      <c r="K29" s="64"/>
      <c r="L29" s="28"/>
    </row>
    <row r="30" spans="2:12" ht="13.5" thickBot="1">
      <c r="F30" s="58"/>
      <c r="G30" s="58"/>
      <c r="H30" s="58"/>
      <c r="I30" s="58"/>
      <c r="K30" s="43"/>
      <c r="L30" s="28"/>
    </row>
    <row r="31" spans="2:12" ht="15.75" thickBot="1">
      <c r="B31" s="2" t="s">
        <v>205</v>
      </c>
      <c r="H31" s="21" t="s">
        <v>35</v>
      </c>
      <c r="K31" s="70">
        <f>K20+K22-K24-K27-K28-K29</f>
        <v>23</v>
      </c>
      <c r="L31" s="28"/>
    </row>
    <row r="32" spans="2:12">
      <c r="K32" s="43"/>
      <c r="L32" s="28"/>
    </row>
    <row r="33" spans="2:12">
      <c r="B33" s="30" t="s">
        <v>13</v>
      </c>
      <c r="K33" s="43"/>
      <c r="L33" s="28"/>
    </row>
    <row r="34" spans="2:12">
      <c r="B34" s="31" t="s">
        <v>14</v>
      </c>
      <c r="F34" s="26" t="s">
        <v>49</v>
      </c>
      <c r="G34" s="32" t="s">
        <v>50</v>
      </c>
      <c r="H34" s="26" t="s">
        <v>38</v>
      </c>
      <c r="J34" s="28" t="s">
        <v>15</v>
      </c>
      <c r="K34" s="43" t="s">
        <v>16</v>
      </c>
      <c r="L34" s="28"/>
    </row>
    <row r="35" spans="2:12">
      <c r="K35" s="43"/>
    </row>
    <row r="36" spans="2:12" ht="14.25">
      <c r="B36" s="21" t="s">
        <v>17</v>
      </c>
      <c r="D36" s="21" t="s">
        <v>10</v>
      </c>
      <c r="F36" s="103">
        <f>K31-H36</f>
        <v>23</v>
      </c>
      <c r="G36" s="43"/>
      <c r="H36" s="63"/>
      <c r="K36" s="72">
        <f>K31</f>
        <v>23</v>
      </c>
      <c r="L36" s="28" t="s">
        <v>46</v>
      </c>
    </row>
    <row r="37" spans="2:12">
      <c r="F37" s="43"/>
      <c r="G37" s="43"/>
      <c r="H37" s="43"/>
      <c r="K37" s="43"/>
      <c r="L37" s="28"/>
    </row>
    <row r="38" spans="2:12">
      <c r="B38" s="21" t="s">
        <v>18</v>
      </c>
      <c r="F38" s="63"/>
      <c r="G38" s="43"/>
      <c r="H38" s="63"/>
      <c r="K38" s="66">
        <f>F38+H38</f>
        <v>0</v>
      </c>
      <c r="L38" s="28" t="s">
        <v>40</v>
      </c>
    </row>
    <row r="39" spans="2:12">
      <c r="F39" s="43"/>
      <c r="G39" s="43"/>
      <c r="H39" s="43"/>
      <c r="K39" s="43"/>
      <c r="L39" s="28"/>
    </row>
    <row r="40" spans="2:12">
      <c r="B40" s="21" t="s">
        <v>19</v>
      </c>
      <c r="F40" s="63"/>
      <c r="G40" s="43"/>
      <c r="H40" s="63"/>
      <c r="K40" s="66">
        <f>F40+H40</f>
        <v>0</v>
      </c>
      <c r="L40" s="28" t="s">
        <v>45</v>
      </c>
    </row>
    <row r="41" spans="2:12">
      <c r="F41" s="43"/>
      <c r="G41" s="43"/>
      <c r="H41" s="62"/>
      <c r="K41" s="43"/>
      <c r="L41" s="28"/>
    </row>
    <row r="42" spans="2:12">
      <c r="B42" s="21" t="s">
        <v>20</v>
      </c>
      <c r="F42" s="63"/>
      <c r="G42" s="43"/>
      <c r="H42" s="63"/>
      <c r="K42" s="66">
        <f>F42+H42</f>
        <v>0</v>
      </c>
      <c r="L42" s="28" t="s">
        <v>45</v>
      </c>
    </row>
    <row r="43" spans="2:12">
      <c r="C43" s="21" t="s">
        <v>10</v>
      </c>
      <c r="F43" s="43"/>
      <c r="G43" s="43"/>
      <c r="H43" s="43"/>
      <c r="K43" s="43"/>
      <c r="L43" s="28"/>
    </row>
    <row r="44" spans="2:12">
      <c r="B44" s="21" t="s">
        <v>21</v>
      </c>
      <c r="F44" s="63"/>
      <c r="G44" s="43"/>
      <c r="H44" s="65"/>
      <c r="K44" s="66">
        <f>F44+H44</f>
        <v>0</v>
      </c>
      <c r="L44" s="28" t="s">
        <v>43</v>
      </c>
    </row>
    <row r="45" spans="2:12">
      <c r="F45" s="43"/>
      <c r="G45" s="43"/>
      <c r="H45" s="43"/>
      <c r="K45" s="43"/>
      <c r="L45" s="28"/>
    </row>
    <row r="46" spans="2:12">
      <c r="B46" s="21" t="s">
        <v>22</v>
      </c>
      <c r="F46" s="63"/>
      <c r="G46" s="43"/>
      <c r="H46" s="63"/>
      <c r="K46" s="66">
        <f>F46+H46</f>
        <v>0</v>
      </c>
      <c r="L46" s="28" t="s">
        <v>44</v>
      </c>
    </row>
    <row r="47" spans="2:12">
      <c r="K47" s="43"/>
    </row>
    <row r="48" spans="2:12">
      <c r="B48" s="27" t="s">
        <v>23</v>
      </c>
      <c r="D48" s="24"/>
      <c r="E48" s="24"/>
      <c r="F48" s="24"/>
      <c r="G48" s="24"/>
      <c r="K48" s="43"/>
    </row>
    <row r="49" spans="2:12">
      <c r="K49" s="43"/>
    </row>
    <row r="50" spans="2:12">
      <c r="B50" s="21" t="s">
        <v>24</v>
      </c>
      <c r="C50" s="21" t="s">
        <v>25</v>
      </c>
      <c r="K50" s="63"/>
    </row>
    <row r="51" spans="2:12">
      <c r="K51" s="43"/>
    </row>
    <row r="52" spans="2:12">
      <c r="B52" s="21" t="s">
        <v>26</v>
      </c>
      <c r="C52" s="21" t="s">
        <v>27</v>
      </c>
      <c r="K52" s="63"/>
    </row>
    <row r="53" spans="2:12">
      <c r="K53" s="43"/>
    </row>
    <row r="54" spans="2:12">
      <c r="B54" s="21" t="s">
        <v>28</v>
      </c>
      <c r="C54" s="21" t="s">
        <v>29</v>
      </c>
      <c r="K54" s="63"/>
    </row>
    <row r="55" spans="2:12">
      <c r="K55" s="43"/>
    </row>
    <row r="56" spans="2:12">
      <c r="D56" s="21" t="s">
        <v>30</v>
      </c>
      <c r="K56" s="44">
        <f>K50+K52+K54</f>
        <v>0</v>
      </c>
    </row>
    <row r="57" spans="2:12" ht="13.5" thickBot="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2:12">
      <c r="B58" s="31" t="s">
        <v>56</v>
      </c>
      <c r="D58" s="24"/>
      <c r="E58" s="24"/>
      <c r="F58" s="24"/>
      <c r="G58" s="24"/>
      <c r="H58" s="24"/>
      <c r="I58" s="24"/>
      <c r="J58" s="24"/>
      <c r="K58" s="24"/>
    </row>
    <row r="59" spans="2:12" ht="13.5" thickBot="1">
      <c r="B59" s="21" t="s">
        <v>31</v>
      </c>
    </row>
    <row r="60" spans="2:12" ht="13.5" thickBot="1">
      <c r="I60" s="45"/>
      <c r="J60" s="28" t="s">
        <v>51</v>
      </c>
      <c r="K60" s="45"/>
      <c r="L60" s="28" t="s">
        <v>52</v>
      </c>
    </row>
    <row r="61" spans="2:12">
      <c r="B61" s="21" t="s">
        <v>32</v>
      </c>
    </row>
    <row r="64" spans="2:12">
      <c r="D64" s="34" t="s">
        <v>33</v>
      </c>
      <c r="I64" s="35" t="s">
        <v>55</v>
      </c>
      <c r="K64" s="34" t="s">
        <v>54</v>
      </c>
    </row>
    <row r="66" spans="2:11">
      <c r="B66" s="22"/>
      <c r="C66" s="23"/>
      <c r="D66" s="23"/>
      <c r="E66" s="23"/>
      <c r="F66" s="23"/>
      <c r="G66" s="23"/>
      <c r="H66" s="29"/>
      <c r="I66" s="22"/>
      <c r="K66" s="63"/>
    </row>
    <row r="68" spans="2:11">
      <c r="B68" s="22"/>
      <c r="C68" s="23"/>
      <c r="D68" s="23"/>
      <c r="E68" s="23"/>
      <c r="F68" s="23"/>
      <c r="G68" s="23"/>
      <c r="H68" s="24"/>
      <c r="I68" s="36"/>
      <c r="J68" s="24"/>
      <c r="K68" s="63"/>
    </row>
    <row r="69" spans="2:11">
      <c r="H69" s="24"/>
      <c r="K69" s="21" t="s">
        <v>201</v>
      </c>
    </row>
    <row r="71" spans="2:11">
      <c r="B71" s="21" t="s">
        <v>206</v>
      </c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rintOptions horizontalCentered="1" verticalCentered="1"/>
      <pageSetup scale="74" orientation="portrait" horizontalDpi="1200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428" yWindow="446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rintOptions horizontalCentered="1" verticalCentered="1"/>
  <pageMargins left="0.75" right="0.75" top="1" bottom="1" header="0.5" footer="0.5"/>
  <pageSetup scale="72" orientation="portrait" horizontalDpi="1200" r:id="rId2"/>
  <headerFooter alignWithMargins="0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75"/>
  <sheetViews>
    <sheetView showGridLines="0" topLeftCell="A4" zoomScale="75" zoomScaleNormal="100" workbookViewId="0">
      <selection activeCell="O35" sqref="O35"/>
    </sheetView>
  </sheetViews>
  <sheetFormatPr defaultRowHeight="12.75"/>
  <sheetData>
    <row r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21" t="s">
        <v>10</v>
      </c>
      <c r="B4" s="21" t="s">
        <v>53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A7" s="21"/>
      <c r="B7" s="127"/>
      <c r="C7" s="127"/>
      <c r="D7" s="127"/>
      <c r="E7" s="127"/>
      <c r="F7" s="127"/>
      <c r="G7" s="127"/>
      <c r="H7" s="127"/>
      <c r="I7" s="127"/>
      <c r="J7" s="127"/>
      <c r="K7" s="21"/>
      <c r="L7" s="21"/>
      <c r="M7" s="21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210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A10" s="21"/>
      <c r="B10" s="126"/>
      <c r="C10" s="126"/>
      <c r="D10" s="126"/>
      <c r="E10" s="126"/>
      <c r="F10" s="126"/>
      <c r="G10" s="126"/>
      <c r="H10" s="126"/>
      <c r="I10" s="21"/>
      <c r="J10" s="21"/>
      <c r="K10" s="21"/>
      <c r="L10" s="21"/>
      <c r="M10" s="21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1"/>
      <c r="M12" s="21"/>
    </row>
    <row r="13" spans="1:13">
      <c r="A13" s="21"/>
      <c r="B13" s="21" t="s">
        <v>57</v>
      </c>
      <c r="C13" s="21"/>
      <c r="D13" s="22" t="s">
        <v>60</v>
      </c>
      <c r="E13" s="23"/>
      <c r="F13" s="23"/>
      <c r="G13" s="23"/>
      <c r="H13" s="23"/>
      <c r="I13" s="21" t="s">
        <v>48</v>
      </c>
      <c r="J13" s="21"/>
      <c r="K13" s="22">
        <v>33101</v>
      </c>
      <c r="L13" s="23" t="s">
        <v>180</v>
      </c>
      <c r="M13" s="21"/>
    </row>
    <row r="14" spans="1:1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4"/>
      <c r="L14" s="21"/>
      <c r="M14" s="21"/>
    </row>
    <row r="15" spans="1:13">
      <c r="A15" s="21"/>
      <c r="B15" s="21" t="s">
        <v>58</v>
      </c>
      <c r="C15" s="21"/>
      <c r="D15" s="22" t="s">
        <v>145</v>
      </c>
      <c r="E15" s="23"/>
      <c r="F15" s="23"/>
      <c r="G15" s="23"/>
      <c r="H15" s="23"/>
      <c r="I15" s="21" t="s">
        <v>47</v>
      </c>
      <c r="J15" s="22" t="s">
        <v>66</v>
      </c>
      <c r="K15" s="23"/>
      <c r="L15" s="23"/>
      <c r="M15" s="21"/>
    </row>
    <row r="16" spans="1:13">
      <c r="A16" s="21"/>
      <c r="B16" s="21"/>
      <c r="C16" s="21"/>
      <c r="D16" s="21"/>
      <c r="E16" s="21"/>
      <c r="F16" s="21"/>
      <c r="G16" s="21"/>
      <c r="H16" s="21"/>
      <c r="I16" s="21"/>
      <c r="J16" s="24"/>
      <c r="K16" s="24"/>
      <c r="L16" s="21"/>
      <c r="M16" s="21"/>
    </row>
    <row r="17" spans="1:13">
      <c r="A17" s="21"/>
      <c r="B17" s="21" t="s">
        <v>59</v>
      </c>
      <c r="C17" s="21"/>
      <c r="D17" s="21"/>
      <c r="E17" s="22" t="s">
        <v>146</v>
      </c>
      <c r="F17" s="23"/>
      <c r="G17" s="23"/>
      <c r="H17" s="23"/>
      <c r="I17" s="21" t="s">
        <v>41</v>
      </c>
      <c r="J17" s="25" t="s">
        <v>147</v>
      </c>
      <c r="K17" s="26"/>
      <c r="L17" s="26"/>
      <c r="M17" s="21"/>
    </row>
    <row r="18" spans="1:1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>
      <c r="A19" s="21"/>
      <c r="B19" s="27" t="s">
        <v>2</v>
      </c>
      <c r="C19" s="21"/>
      <c r="D19" s="24"/>
      <c r="E19" s="24"/>
      <c r="F19" s="21"/>
      <c r="G19" s="21"/>
      <c r="H19" s="21"/>
      <c r="I19" s="21"/>
      <c r="J19" s="21"/>
      <c r="K19" s="21"/>
      <c r="L19" s="21"/>
      <c r="M19" s="21"/>
    </row>
    <row r="20" spans="1:13">
      <c r="A20" s="21"/>
      <c r="B20" s="21" t="s">
        <v>207</v>
      </c>
      <c r="C20" s="21"/>
      <c r="D20" s="21"/>
      <c r="E20" s="21"/>
      <c r="F20" s="21"/>
      <c r="G20" s="21" t="s">
        <v>37</v>
      </c>
      <c r="H20" s="21"/>
      <c r="I20" s="21"/>
      <c r="J20" s="21"/>
      <c r="K20" s="118">
        <v>74</v>
      </c>
      <c r="L20" s="28" t="s">
        <v>39</v>
      </c>
      <c r="M20" s="21"/>
    </row>
    <row r="21" spans="1:13">
      <c r="A21" s="21"/>
      <c r="B21" s="21"/>
      <c r="C21" s="21"/>
      <c r="D21" s="21"/>
      <c r="E21" s="21"/>
      <c r="F21" s="21"/>
      <c r="G21" s="21"/>
      <c r="H21" s="21"/>
      <c r="I21" s="21"/>
      <c r="J21" s="21" t="s">
        <v>10</v>
      </c>
      <c r="K21" s="43"/>
      <c r="L21" s="28"/>
      <c r="M21" s="21"/>
    </row>
    <row r="22" spans="1:13">
      <c r="A22" s="21"/>
      <c r="B22" s="21" t="s">
        <v>3</v>
      </c>
      <c r="C22" s="21"/>
      <c r="D22" s="21"/>
      <c r="E22" s="21"/>
      <c r="F22" s="62"/>
      <c r="G22" s="21"/>
      <c r="H22" s="21"/>
      <c r="I22" s="21"/>
      <c r="J22" s="21" t="s">
        <v>4</v>
      </c>
      <c r="K22" s="63">
        <v>2</v>
      </c>
      <c r="L22" s="28"/>
      <c r="M22" s="21"/>
    </row>
    <row r="23" spans="1:1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43"/>
      <c r="L23" s="28"/>
      <c r="M23" s="21"/>
    </row>
    <row r="24" spans="1:13">
      <c r="A24" s="21"/>
      <c r="B24" s="21" t="s">
        <v>5</v>
      </c>
      <c r="C24" s="21"/>
      <c r="D24" s="21"/>
      <c r="E24" s="21"/>
      <c r="F24" s="21"/>
      <c r="G24" s="21"/>
      <c r="H24" s="21"/>
      <c r="I24" s="21"/>
      <c r="J24" s="21" t="s">
        <v>6</v>
      </c>
      <c r="K24" s="63">
        <v>42</v>
      </c>
      <c r="L24" s="28"/>
      <c r="M24" s="21"/>
    </row>
    <row r="25" spans="1:1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43"/>
      <c r="L25" s="28"/>
      <c r="M25" s="21"/>
    </row>
    <row r="26" spans="1:13">
      <c r="A26" s="21"/>
      <c r="B26" s="21" t="s">
        <v>7</v>
      </c>
      <c r="C26" s="21"/>
      <c r="D26" s="21"/>
      <c r="E26" s="21"/>
      <c r="F26" s="21"/>
      <c r="G26" s="21"/>
      <c r="H26" s="21"/>
      <c r="I26" s="21"/>
      <c r="J26" s="21"/>
      <c r="K26" s="43"/>
      <c r="L26" s="28"/>
      <c r="M26" s="21"/>
    </row>
    <row r="27" spans="1:13">
      <c r="A27" s="21"/>
      <c r="B27" s="21"/>
      <c r="C27" s="21"/>
      <c r="D27" s="21" t="s">
        <v>8</v>
      </c>
      <c r="E27" s="21"/>
      <c r="F27" s="21"/>
      <c r="G27" s="21"/>
      <c r="H27" s="21"/>
      <c r="I27" s="21"/>
      <c r="J27" s="21" t="s">
        <v>6</v>
      </c>
      <c r="K27" s="63">
        <v>23</v>
      </c>
      <c r="L27" s="28" t="s">
        <v>36</v>
      </c>
      <c r="M27" s="21"/>
    </row>
    <row r="28" spans="1:13">
      <c r="A28" s="21"/>
      <c r="B28" s="21"/>
      <c r="C28" s="21"/>
      <c r="D28" s="21" t="s">
        <v>9</v>
      </c>
      <c r="E28" s="21"/>
      <c r="F28" s="21" t="s">
        <v>10</v>
      </c>
      <c r="G28" s="21"/>
      <c r="H28" s="21"/>
      <c r="I28" s="21"/>
      <c r="J28" s="21" t="s">
        <v>11</v>
      </c>
      <c r="K28" s="64"/>
      <c r="L28" s="28" t="s">
        <v>36</v>
      </c>
      <c r="M28" s="21"/>
    </row>
    <row r="29" spans="1:13" ht="13.5" thickBot="1">
      <c r="A29" s="21"/>
      <c r="B29" s="21"/>
      <c r="C29" s="21"/>
      <c r="D29" s="21" t="s">
        <v>12</v>
      </c>
      <c r="E29" s="21"/>
      <c r="F29" s="58"/>
      <c r="G29" s="56"/>
      <c r="H29" s="56"/>
      <c r="I29" s="56"/>
      <c r="J29" s="21" t="s">
        <v>6</v>
      </c>
      <c r="K29" s="64"/>
      <c r="L29" s="28"/>
      <c r="M29" s="21"/>
    </row>
    <row r="30" spans="1:13" ht="13.5" thickBot="1">
      <c r="A30" s="21"/>
      <c r="B30" s="21"/>
      <c r="C30" s="21"/>
      <c r="D30" s="21"/>
      <c r="E30" s="21"/>
      <c r="F30" s="58"/>
      <c r="G30" s="58"/>
      <c r="H30" s="58"/>
      <c r="I30" s="58"/>
      <c r="J30" s="21"/>
      <c r="K30" s="43"/>
      <c r="L30" s="28"/>
      <c r="M30" s="21"/>
    </row>
    <row r="31" spans="1:13" ht="15.75" thickBot="1">
      <c r="A31" s="21"/>
      <c r="B31" s="2" t="s">
        <v>205</v>
      </c>
      <c r="C31" s="21"/>
      <c r="D31" s="21"/>
      <c r="E31" s="21"/>
      <c r="F31" s="21"/>
      <c r="G31" s="21"/>
      <c r="H31" s="21" t="s">
        <v>35</v>
      </c>
      <c r="I31" s="21"/>
      <c r="J31" s="21"/>
      <c r="K31" s="113">
        <f>SUM(K20+K22-K24-K27-K28-K29)</f>
        <v>11</v>
      </c>
      <c r="L31" s="28"/>
      <c r="M31" s="21"/>
    </row>
    <row r="32" spans="1:1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43"/>
      <c r="L32" s="28"/>
      <c r="M32" s="21"/>
    </row>
    <row r="33" spans="1:13">
      <c r="A33" s="21"/>
      <c r="B33" s="30" t="s">
        <v>13</v>
      </c>
      <c r="C33" s="21"/>
      <c r="D33" s="21"/>
      <c r="E33" s="21"/>
      <c r="F33" s="21"/>
      <c r="G33" s="21"/>
      <c r="H33" s="21"/>
      <c r="I33" s="21"/>
      <c r="J33" s="21"/>
      <c r="K33" s="43"/>
      <c r="L33" s="28"/>
      <c r="M33" s="21"/>
    </row>
    <row r="34" spans="1:13">
      <c r="A34" s="21"/>
      <c r="B34" s="31" t="s">
        <v>14</v>
      </c>
      <c r="C34" s="21"/>
      <c r="D34" s="21"/>
      <c r="E34" s="21"/>
      <c r="F34" s="26" t="s">
        <v>49</v>
      </c>
      <c r="G34" s="32" t="s">
        <v>50</v>
      </c>
      <c r="H34" s="26" t="s">
        <v>38</v>
      </c>
      <c r="I34" s="21"/>
      <c r="J34" s="28" t="s">
        <v>15</v>
      </c>
      <c r="K34" s="43" t="s">
        <v>16</v>
      </c>
      <c r="L34" s="28"/>
      <c r="M34" s="21"/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43"/>
      <c r="L35" s="21"/>
      <c r="M35" s="21"/>
    </row>
    <row r="36" spans="1:13">
      <c r="A36" s="21"/>
      <c r="B36" s="21" t="s">
        <v>17</v>
      </c>
      <c r="C36" s="21"/>
      <c r="D36" s="21" t="s">
        <v>10</v>
      </c>
      <c r="E36" s="21"/>
      <c r="F36" s="119">
        <f>K31-H36</f>
        <v>11</v>
      </c>
      <c r="G36" s="43"/>
      <c r="H36" s="120"/>
      <c r="I36" s="21"/>
      <c r="J36" s="21"/>
      <c r="K36" s="66">
        <f>K31</f>
        <v>11</v>
      </c>
      <c r="L36" s="28" t="s">
        <v>46</v>
      </c>
      <c r="M36" s="21"/>
    </row>
    <row r="37" spans="1:13">
      <c r="A37" s="21"/>
      <c r="B37" s="21"/>
      <c r="C37" s="21"/>
      <c r="D37" s="21"/>
      <c r="E37" s="21"/>
      <c r="F37" s="43"/>
      <c r="G37" s="43"/>
      <c r="H37" s="43"/>
      <c r="I37" s="21"/>
      <c r="J37" s="21"/>
      <c r="K37" s="43"/>
      <c r="L37" s="28"/>
      <c r="M37" s="21"/>
    </row>
    <row r="38" spans="1:13">
      <c r="A38" s="21"/>
      <c r="B38" s="21" t="s">
        <v>18</v>
      </c>
      <c r="C38" s="21"/>
      <c r="D38" s="21"/>
      <c r="E38" s="21"/>
      <c r="F38" s="63"/>
      <c r="G38" s="43"/>
      <c r="H38" s="63"/>
      <c r="I38" s="21"/>
      <c r="J38" s="21"/>
      <c r="K38" s="66">
        <f>F38+H38</f>
        <v>0</v>
      </c>
      <c r="L38" s="28" t="s">
        <v>40</v>
      </c>
      <c r="M38" s="21"/>
    </row>
    <row r="39" spans="1:13">
      <c r="A39" s="21"/>
      <c r="B39" s="21"/>
      <c r="C39" s="21"/>
      <c r="D39" s="21"/>
      <c r="E39" s="21"/>
      <c r="F39" s="43"/>
      <c r="G39" s="43"/>
      <c r="H39" s="43"/>
      <c r="I39" s="21"/>
      <c r="J39" s="21"/>
      <c r="K39" s="43"/>
      <c r="L39" s="28"/>
      <c r="M39" s="21"/>
    </row>
    <row r="40" spans="1:13">
      <c r="A40" s="21"/>
      <c r="B40" s="21" t="s">
        <v>19</v>
      </c>
      <c r="C40" s="21"/>
      <c r="D40" s="21"/>
      <c r="E40" s="21"/>
      <c r="F40" s="63"/>
      <c r="G40" s="43"/>
      <c r="H40" s="63"/>
      <c r="I40" s="21"/>
      <c r="J40" s="21"/>
      <c r="K40" s="66">
        <f>F40+H40</f>
        <v>0</v>
      </c>
      <c r="L40" s="28" t="s">
        <v>45</v>
      </c>
      <c r="M40" s="21"/>
    </row>
    <row r="41" spans="1:13">
      <c r="A41" s="21"/>
      <c r="B41" s="21"/>
      <c r="C41" s="21"/>
      <c r="D41" s="21"/>
      <c r="E41" s="21"/>
      <c r="F41" s="43"/>
      <c r="G41" s="43"/>
      <c r="H41" s="62"/>
      <c r="I41" s="21"/>
      <c r="J41" s="21"/>
      <c r="K41" s="43"/>
      <c r="L41" s="28"/>
      <c r="M41" s="21"/>
    </row>
    <row r="42" spans="1:13">
      <c r="A42" s="21"/>
      <c r="B42" s="21" t="s">
        <v>20</v>
      </c>
      <c r="C42" s="21"/>
      <c r="D42" s="21"/>
      <c r="E42" s="21"/>
      <c r="F42" s="63"/>
      <c r="G42" s="43"/>
      <c r="H42" s="63"/>
      <c r="I42" s="21"/>
      <c r="J42" s="21"/>
      <c r="K42" s="66">
        <f>F42+H42</f>
        <v>0</v>
      </c>
      <c r="L42" s="28" t="s">
        <v>45</v>
      </c>
      <c r="M42" s="21"/>
    </row>
    <row r="43" spans="1:13">
      <c r="A43" s="21"/>
      <c r="B43" s="21"/>
      <c r="C43" s="21" t="s">
        <v>10</v>
      </c>
      <c r="D43" s="21"/>
      <c r="E43" s="21"/>
      <c r="F43" s="43"/>
      <c r="G43" s="43"/>
      <c r="H43" s="43"/>
      <c r="I43" s="21"/>
      <c r="J43" s="21"/>
      <c r="K43" s="43"/>
      <c r="L43" s="28"/>
      <c r="M43" s="21"/>
    </row>
    <row r="44" spans="1:13">
      <c r="A44" s="21"/>
      <c r="B44" s="21" t="s">
        <v>21</v>
      </c>
      <c r="C44" s="21"/>
      <c r="D44" s="21"/>
      <c r="E44" s="21"/>
      <c r="F44" s="63"/>
      <c r="G44" s="43"/>
      <c r="H44" s="65"/>
      <c r="I44" s="21"/>
      <c r="J44" s="21"/>
      <c r="K44" s="66">
        <f>F44+H44</f>
        <v>0</v>
      </c>
      <c r="L44" s="28" t="s">
        <v>43</v>
      </c>
      <c r="M44" s="21"/>
    </row>
    <row r="45" spans="1:13">
      <c r="A45" s="21"/>
      <c r="B45" s="21"/>
      <c r="C45" s="21"/>
      <c r="D45" s="21"/>
      <c r="E45" s="21"/>
      <c r="F45" s="43"/>
      <c r="G45" s="43"/>
      <c r="H45" s="43"/>
      <c r="I45" s="21"/>
      <c r="J45" s="21"/>
      <c r="K45" s="43"/>
      <c r="L45" s="28"/>
      <c r="M45" s="21"/>
    </row>
    <row r="46" spans="1:13">
      <c r="A46" s="21"/>
      <c r="B46" s="21" t="s">
        <v>22</v>
      </c>
      <c r="C46" s="21"/>
      <c r="D46" s="21"/>
      <c r="E46" s="21"/>
      <c r="F46" s="63"/>
      <c r="G46" s="43"/>
      <c r="H46" s="63"/>
      <c r="I46" s="21"/>
      <c r="J46" s="21"/>
      <c r="K46" s="66">
        <f>F46+H46</f>
        <v>0</v>
      </c>
      <c r="L46" s="28" t="s">
        <v>44</v>
      </c>
      <c r="M46" s="21"/>
    </row>
    <row r="47" spans="1:1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43"/>
      <c r="L47" s="21"/>
      <c r="M47" s="21"/>
    </row>
    <row r="48" spans="1:13">
      <c r="A48" s="21"/>
      <c r="B48" s="27" t="s">
        <v>23</v>
      </c>
      <c r="C48" s="21"/>
      <c r="D48" s="24"/>
      <c r="E48" s="24"/>
      <c r="F48" s="24"/>
      <c r="G48" s="24"/>
      <c r="H48" s="21"/>
      <c r="I48" s="21"/>
      <c r="J48" s="21"/>
      <c r="K48" s="43"/>
      <c r="L48" s="21"/>
      <c r="M48" s="21"/>
    </row>
    <row r="49" spans="1:1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43"/>
      <c r="L49" s="21"/>
      <c r="M49" s="21"/>
    </row>
    <row r="50" spans="1:13">
      <c r="A50" s="21"/>
      <c r="B50" s="21" t="s">
        <v>24</v>
      </c>
      <c r="C50" s="21" t="s">
        <v>25</v>
      </c>
      <c r="D50" s="21"/>
      <c r="E50" s="21"/>
      <c r="F50" s="21"/>
      <c r="G50" s="21"/>
      <c r="H50" s="21"/>
      <c r="I50" s="21"/>
      <c r="J50" s="21"/>
      <c r="K50" s="63"/>
      <c r="L50" s="21"/>
      <c r="M50" s="21"/>
    </row>
    <row r="51" spans="1:1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43"/>
      <c r="L51" s="21"/>
      <c r="M51" s="21"/>
    </row>
    <row r="52" spans="1:13">
      <c r="A52" s="21"/>
      <c r="B52" s="21" t="s">
        <v>26</v>
      </c>
      <c r="C52" s="21" t="s">
        <v>27</v>
      </c>
      <c r="D52" s="21"/>
      <c r="E52" s="21"/>
      <c r="F52" s="21"/>
      <c r="G52" s="21"/>
      <c r="H52" s="21"/>
      <c r="I52" s="21"/>
      <c r="J52" s="21"/>
      <c r="K52" s="63"/>
      <c r="L52" s="21"/>
      <c r="M52" s="21"/>
    </row>
    <row r="53" spans="1:1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43"/>
      <c r="L53" s="21"/>
      <c r="M53" s="21"/>
    </row>
    <row r="54" spans="1:13">
      <c r="A54" s="21"/>
      <c r="B54" s="21" t="s">
        <v>28</v>
      </c>
      <c r="C54" s="21" t="s">
        <v>29</v>
      </c>
      <c r="D54" s="21"/>
      <c r="E54" s="21"/>
      <c r="F54" s="21"/>
      <c r="G54" s="21"/>
      <c r="H54" s="21"/>
      <c r="I54" s="21"/>
      <c r="J54" s="21"/>
      <c r="K54" s="63"/>
      <c r="L54" s="21"/>
      <c r="M54" s="21"/>
    </row>
    <row r="55" spans="1:1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43"/>
      <c r="L55" s="21"/>
      <c r="M55" s="21"/>
    </row>
    <row r="56" spans="1:13">
      <c r="A56" s="21"/>
      <c r="B56" s="21"/>
      <c r="C56" s="21"/>
      <c r="D56" s="21" t="s">
        <v>30</v>
      </c>
      <c r="E56" s="21"/>
      <c r="F56" s="21"/>
      <c r="G56" s="21"/>
      <c r="H56" s="21"/>
      <c r="I56" s="21"/>
      <c r="J56" s="21"/>
      <c r="K56" s="66">
        <f>K50+K52+K54</f>
        <v>0</v>
      </c>
      <c r="L56" s="21"/>
      <c r="M56" s="21"/>
    </row>
    <row r="57" spans="1:13" ht="13.5" thickBot="1">
      <c r="A57" s="2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1"/>
    </row>
    <row r="58" spans="1:13">
      <c r="A58" s="21"/>
      <c r="B58" s="31" t="s">
        <v>56</v>
      </c>
      <c r="C58" s="21"/>
      <c r="D58" s="24"/>
      <c r="E58" s="24"/>
      <c r="F58" s="24"/>
      <c r="G58" s="24"/>
      <c r="H58" s="24"/>
      <c r="I58" s="24"/>
      <c r="J58" s="24"/>
      <c r="K58" s="24"/>
      <c r="L58" s="21"/>
      <c r="M58" s="21"/>
    </row>
    <row r="59" spans="1:13" ht="13.5" thickBot="1">
      <c r="A59" s="21"/>
      <c r="B59" s="21" t="s">
        <v>31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3.5" thickBot="1">
      <c r="A60" s="21"/>
      <c r="B60" s="21"/>
      <c r="C60" s="21"/>
      <c r="D60" s="21"/>
      <c r="E60" s="21"/>
      <c r="F60" s="21"/>
      <c r="G60" s="21"/>
      <c r="H60" s="21"/>
      <c r="I60" s="45"/>
      <c r="J60" s="28" t="s">
        <v>51</v>
      </c>
      <c r="K60" s="45" t="s">
        <v>223</v>
      </c>
      <c r="L60" s="28" t="s">
        <v>52</v>
      </c>
      <c r="M60" s="21"/>
    </row>
    <row r="61" spans="1:13">
      <c r="A61" s="21"/>
      <c r="B61" s="21" t="s">
        <v>32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A64" s="21"/>
      <c r="B64" s="21"/>
      <c r="C64" s="21"/>
      <c r="D64" s="34" t="s">
        <v>33</v>
      </c>
      <c r="E64" s="21"/>
      <c r="F64" s="21"/>
      <c r="G64" s="21"/>
      <c r="H64" s="21"/>
      <c r="I64" s="35" t="s">
        <v>55</v>
      </c>
      <c r="J64" s="21"/>
      <c r="K64" s="34" t="s">
        <v>54</v>
      </c>
      <c r="L64" s="21"/>
      <c r="M64" s="21"/>
    </row>
    <row r="65" spans="1:1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>
      <c r="A66" s="21"/>
      <c r="B66" s="22"/>
      <c r="C66" s="23"/>
      <c r="D66" s="23"/>
      <c r="E66" s="23"/>
      <c r="F66" s="23"/>
      <c r="G66" s="23"/>
      <c r="H66" s="29"/>
      <c r="I66" s="22"/>
      <c r="J66" s="21"/>
      <c r="K66" s="63"/>
      <c r="L66" s="21"/>
      <c r="M66" s="21"/>
    </row>
    <row r="67" spans="1:1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>
      <c r="A68" s="21"/>
      <c r="B68" s="22"/>
      <c r="C68" s="23"/>
      <c r="D68" s="23"/>
      <c r="E68" s="23"/>
      <c r="F68" s="23"/>
      <c r="G68" s="23"/>
      <c r="H68" s="24"/>
      <c r="I68" s="36"/>
      <c r="J68" s="24"/>
      <c r="K68" s="63"/>
      <c r="L68" s="21"/>
      <c r="M68" s="21"/>
    </row>
    <row r="69" spans="1:13">
      <c r="A69" s="21"/>
      <c r="B69" s="21"/>
      <c r="C69" s="21"/>
      <c r="D69" s="21"/>
      <c r="E69" s="21"/>
      <c r="F69" s="21"/>
      <c r="G69" s="21"/>
      <c r="H69" s="24"/>
      <c r="I69" s="21"/>
      <c r="J69" s="21"/>
      <c r="K69" s="21" t="s">
        <v>201</v>
      </c>
      <c r="L69" s="21"/>
      <c r="M69" s="21"/>
    </row>
    <row r="70" spans="1:1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>
      <c r="A71" s="21"/>
      <c r="B71" s="21" t="s">
        <v>206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7" type="noConversion"/>
  <conditionalFormatting sqref="K36">
    <cfRule type="cellIs" priority="1" stopIfTrue="1" operator="equal">
      <formula>$K$31</formula>
    </cfRule>
  </conditionalFormatting>
  <dataValidations count="2">
    <dataValidation type="whole" operator="greaterThanOrEqual" allowBlank="1" showInputMessage="1" showErrorMessage="1" error="INVALID ENTRY! PLEASE TRY AGAIN...WHOLE NUMBERS ONLY." prompt="NO DECIMALS ALLOWED!" sqref="F22 K20 K22 K24 K27:K29 K31 K68 H36 F38 F40 F42 F44 F46 H38 H40:H42 H44 H46 K36 K38 K40 K42 K44 K46 K50 K52 K54 K66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</dataValidations>
  <pageMargins left="0.75" right="0.75" top="1" bottom="1" header="0.5" footer="0.5"/>
  <pageSetup scale="7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6">
    <tabColor rgb="FFC00000"/>
    <pageSetUpPr fitToPage="1"/>
  </sheetPr>
  <dimension ref="A4:M71"/>
  <sheetViews>
    <sheetView showGridLines="0" topLeftCell="A7" zoomScale="75" zoomScaleNormal="75" workbookViewId="0">
      <selection activeCell="W28" sqref="W28"/>
    </sheetView>
  </sheetViews>
  <sheetFormatPr defaultColWidth="6.140625" defaultRowHeight="12.75"/>
  <cols>
    <col min="1" max="2" width="6.140625" style="21" customWidth="1"/>
    <col min="3" max="3" width="11.5703125" style="21" customWidth="1"/>
    <col min="4" max="4" width="6.140625" style="21" customWidth="1"/>
    <col min="5" max="5" width="10" style="21" customWidth="1"/>
    <col min="6" max="6" width="10.140625" style="21" customWidth="1"/>
    <col min="7" max="7" width="6.140625" style="21" customWidth="1"/>
    <col min="8" max="8" width="7.7109375" style="21" customWidth="1"/>
    <col min="9" max="10" width="6.140625" style="21" customWidth="1"/>
    <col min="11" max="11" width="8.42578125" style="21" customWidth="1"/>
    <col min="12" max="16384" width="6.140625" style="21"/>
  </cols>
  <sheetData>
    <row r="4" spans="1:13">
      <c r="A4" s="21" t="s">
        <v>10</v>
      </c>
      <c r="B4" s="21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>
      <c r="B13" s="21" t="s">
        <v>57</v>
      </c>
      <c r="D13" s="22" t="s">
        <v>60</v>
      </c>
      <c r="E13" s="23"/>
      <c r="F13" s="23"/>
      <c r="G13" s="23"/>
      <c r="H13" s="23"/>
      <c r="I13" s="21" t="s">
        <v>48</v>
      </c>
      <c r="K13" s="22">
        <v>33101</v>
      </c>
      <c r="L13" s="23" t="s">
        <v>181</v>
      </c>
    </row>
    <row r="14" spans="1:13">
      <c r="K14" s="24"/>
    </row>
    <row r="15" spans="1:13">
      <c r="B15" s="21" t="s">
        <v>58</v>
      </c>
      <c r="D15" s="123" t="s">
        <v>240</v>
      </c>
      <c r="E15" s="23"/>
      <c r="F15" s="23"/>
      <c r="G15" s="23"/>
      <c r="H15" s="23"/>
      <c r="I15" s="21" t="s">
        <v>47</v>
      </c>
      <c r="J15" s="22" t="s">
        <v>66</v>
      </c>
      <c r="K15" s="23"/>
      <c r="L15" s="23"/>
    </row>
    <row r="16" spans="1:13">
      <c r="J16" s="24"/>
      <c r="K16" s="24"/>
    </row>
    <row r="17" spans="2:12">
      <c r="B17" s="21" t="s">
        <v>59</v>
      </c>
      <c r="E17" s="22" t="s">
        <v>221</v>
      </c>
      <c r="F17" s="23"/>
      <c r="G17" s="23"/>
      <c r="H17" s="23"/>
      <c r="I17" s="21" t="s">
        <v>41</v>
      </c>
      <c r="J17" s="25" t="s">
        <v>182</v>
      </c>
      <c r="K17" s="26"/>
      <c r="L17" s="26"/>
    </row>
    <row r="19" spans="2:12">
      <c r="B19" s="27" t="s">
        <v>2</v>
      </c>
      <c r="D19" s="24"/>
      <c r="E19" s="24"/>
    </row>
    <row r="20" spans="2:12">
      <c r="B20" s="21" t="s">
        <v>211</v>
      </c>
      <c r="G20" s="21" t="s">
        <v>37</v>
      </c>
      <c r="K20" s="74">
        <v>46</v>
      </c>
      <c r="L20" s="28" t="s">
        <v>39</v>
      </c>
    </row>
    <row r="21" spans="2:12">
      <c r="J21" s="21" t="s">
        <v>10</v>
      </c>
      <c r="K21" s="43"/>
      <c r="L21" s="28"/>
    </row>
    <row r="22" spans="2:12">
      <c r="B22" s="21" t="s">
        <v>3</v>
      </c>
      <c r="F22" s="62"/>
      <c r="J22" s="21" t="s">
        <v>4</v>
      </c>
      <c r="K22" s="63"/>
      <c r="L22" s="28"/>
    </row>
    <row r="23" spans="2:12">
      <c r="K23" s="43"/>
      <c r="L23" s="28"/>
    </row>
    <row r="24" spans="2:12">
      <c r="B24" s="21" t="s">
        <v>5</v>
      </c>
      <c r="J24" s="21" t="s">
        <v>6</v>
      </c>
      <c r="K24" s="63">
        <v>4</v>
      </c>
      <c r="L24" s="28"/>
    </row>
    <row r="25" spans="2:12">
      <c r="K25" s="43"/>
      <c r="L25" s="28"/>
    </row>
    <row r="26" spans="2:12">
      <c r="B26" s="21" t="s">
        <v>7</v>
      </c>
      <c r="K26" s="43"/>
      <c r="L26" s="28"/>
    </row>
    <row r="27" spans="2:12">
      <c r="D27" s="21" t="s">
        <v>8</v>
      </c>
      <c r="J27" s="21" t="s">
        <v>6</v>
      </c>
      <c r="K27" s="63"/>
      <c r="L27" s="28" t="s">
        <v>36</v>
      </c>
    </row>
    <row r="28" spans="2:12">
      <c r="D28" s="21" t="s">
        <v>9</v>
      </c>
      <c r="F28" s="21" t="s">
        <v>10</v>
      </c>
      <c r="J28" s="21" t="s">
        <v>11</v>
      </c>
      <c r="K28" s="64"/>
      <c r="L28" s="28" t="s">
        <v>36</v>
      </c>
    </row>
    <row r="29" spans="2:12" ht="13.5" thickBot="1">
      <c r="D29" s="21" t="s">
        <v>12</v>
      </c>
      <c r="F29" s="58"/>
      <c r="G29" s="56"/>
      <c r="H29" s="56"/>
      <c r="I29" s="56"/>
      <c r="J29" s="21" t="s">
        <v>6</v>
      </c>
      <c r="K29" s="64"/>
      <c r="L29" s="28"/>
    </row>
    <row r="30" spans="2:12" ht="13.5" thickBot="1">
      <c r="F30" s="58"/>
      <c r="G30" s="58"/>
      <c r="H30" s="58"/>
      <c r="I30" s="58"/>
      <c r="K30" s="43"/>
      <c r="L30" s="28"/>
    </row>
    <row r="31" spans="2:12" ht="15.75" thickBot="1">
      <c r="B31" s="2" t="s">
        <v>205</v>
      </c>
      <c r="H31" s="21" t="s">
        <v>35</v>
      </c>
      <c r="K31" s="70">
        <f>K20+K22-K24-K27-K28-K29</f>
        <v>42</v>
      </c>
      <c r="L31" s="28"/>
    </row>
    <row r="32" spans="2:12">
      <c r="K32" s="43"/>
      <c r="L32" s="28"/>
    </row>
    <row r="33" spans="2:12">
      <c r="B33" s="30" t="s">
        <v>13</v>
      </c>
      <c r="K33" s="43"/>
      <c r="L33" s="28"/>
    </row>
    <row r="34" spans="2:12">
      <c r="B34" s="31" t="s">
        <v>14</v>
      </c>
      <c r="F34" s="26" t="s">
        <v>49</v>
      </c>
      <c r="G34" s="32" t="s">
        <v>50</v>
      </c>
      <c r="H34" s="26" t="s">
        <v>38</v>
      </c>
      <c r="J34" s="28" t="s">
        <v>15</v>
      </c>
      <c r="K34" s="43" t="s">
        <v>16</v>
      </c>
      <c r="L34" s="28"/>
    </row>
    <row r="35" spans="2:12">
      <c r="K35" s="43"/>
    </row>
    <row r="36" spans="2:12">
      <c r="B36" s="21" t="s">
        <v>17</v>
      </c>
      <c r="D36" s="21" t="s">
        <v>10</v>
      </c>
      <c r="F36" s="103">
        <f>K31-H36</f>
        <v>42</v>
      </c>
      <c r="G36" s="43"/>
      <c r="H36" s="63"/>
      <c r="K36" s="66">
        <f>K31</f>
        <v>42</v>
      </c>
      <c r="L36" s="28" t="s">
        <v>46</v>
      </c>
    </row>
    <row r="37" spans="2:12">
      <c r="F37" s="43"/>
      <c r="G37" s="43"/>
      <c r="H37" s="43"/>
      <c r="K37" s="43"/>
      <c r="L37" s="28"/>
    </row>
    <row r="38" spans="2:12">
      <c r="B38" s="21" t="s">
        <v>18</v>
      </c>
      <c r="F38" s="63"/>
      <c r="G38" s="43"/>
      <c r="H38" s="63"/>
      <c r="K38" s="66">
        <f>F38+H38</f>
        <v>0</v>
      </c>
      <c r="L38" s="28" t="s">
        <v>40</v>
      </c>
    </row>
    <row r="39" spans="2:12">
      <c r="F39" s="43"/>
      <c r="G39" s="43"/>
      <c r="H39" s="43"/>
      <c r="K39" s="43"/>
      <c r="L39" s="28"/>
    </row>
    <row r="40" spans="2:12">
      <c r="B40" s="21" t="s">
        <v>19</v>
      </c>
      <c r="F40" s="63"/>
      <c r="G40" s="43"/>
      <c r="H40" s="63"/>
      <c r="K40" s="66">
        <f>F40+H40</f>
        <v>0</v>
      </c>
      <c r="L40" s="28" t="s">
        <v>45</v>
      </c>
    </row>
    <row r="41" spans="2:12">
      <c r="F41" s="43"/>
      <c r="G41" s="43"/>
      <c r="H41" s="62"/>
      <c r="K41" s="43"/>
      <c r="L41" s="28"/>
    </row>
    <row r="42" spans="2:12">
      <c r="B42" s="21" t="s">
        <v>20</v>
      </c>
      <c r="F42" s="63"/>
      <c r="G42" s="43"/>
      <c r="H42" s="63"/>
      <c r="K42" s="66">
        <f>F42+H42</f>
        <v>0</v>
      </c>
      <c r="L42" s="28" t="s">
        <v>45</v>
      </c>
    </row>
    <row r="43" spans="2:12">
      <c r="C43" s="21" t="s">
        <v>10</v>
      </c>
      <c r="F43" s="43"/>
      <c r="G43" s="43"/>
      <c r="H43" s="43"/>
      <c r="K43" s="43"/>
      <c r="L43" s="28"/>
    </row>
    <row r="44" spans="2:12">
      <c r="B44" s="21" t="s">
        <v>21</v>
      </c>
      <c r="F44" s="63"/>
      <c r="G44" s="43"/>
      <c r="H44" s="65"/>
      <c r="K44" s="66">
        <f>F44+H44</f>
        <v>0</v>
      </c>
      <c r="L44" s="28" t="s">
        <v>43</v>
      </c>
    </row>
    <row r="45" spans="2:12">
      <c r="F45" s="43"/>
      <c r="G45" s="43"/>
      <c r="H45" s="43"/>
      <c r="K45" s="43"/>
      <c r="L45" s="28"/>
    </row>
    <row r="46" spans="2:12">
      <c r="B46" s="21" t="s">
        <v>22</v>
      </c>
      <c r="F46" s="63"/>
      <c r="G46" s="43"/>
      <c r="H46" s="63"/>
      <c r="K46" s="66">
        <f>F46+H46</f>
        <v>0</v>
      </c>
      <c r="L46" s="28" t="s">
        <v>44</v>
      </c>
    </row>
    <row r="48" spans="2:12">
      <c r="B48" s="27" t="s">
        <v>23</v>
      </c>
      <c r="D48" s="24"/>
      <c r="E48" s="24"/>
      <c r="F48" s="24"/>
      <c r="G48" s="24"/>
    </row>
    <row r="50" spans="2:12">
      <c r="B50" s="21" t="s">
        <v>24</v>
      </c>
      <c r="C50" s="21" t="s">
        <v>25</v>
      </c>
      <c r="K50" s="63"/>
    </row>
    <row r="51" spans="2:12">
      <c r="K51" s="43"/>
    </row>
    <row r="52" spans="2:12">
      <c r="B52" s="21" t="s">
        <v>26</v>
      </c>
      <c r="C52" s="21" t="s">
        <v>27</v>
      </c>
      <c r="K52" s="63"/>
    </row>
    <row r="53" spans="2:12">
      <c r="K53" s="43"/>
    </row>
    <row r="54" spans="2:12">
      <c r="B54" s="21" t="s">
        <v>28</v>
      </c>
      <c r="C54" s="21" t="s">
        <v>29</v>
      </c>
      <c r="K54" s="63"/>
    </row>
    <row r="55" spans="2:12">
      <c r="K55" s="43"/>
    </row>
    <row r="56" spans="2:12">
      <c r="D56" s="21" t="s">
        <v>30</v>
      </c>
      <c r="K56" s="44">
        <f>K50+K52+K54</f>
        <v>0</v>
      </c>
    </row>
    <row r="57" spans="2:12" ht="13.5" thickBot="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2:12">
      <c r="B58" s="31" t="s">
        <v>56</v>
      </c>
      <c r="D58" s="24"/>
      <c r="E58" s="24"/>
      <c r="F58" s="24"/>
      <c r="G58" s="24"/>
      <c r="H58" s="24"/>
      <c r="I58" s="24"/>
      <c r="J58" s="24"/>
      <c r="K58" s="24"/>
    </row>
    <row r="59" spans="2:12" ht="13.5" thickBot="1">
      <c r="B59" s="21" t="s">
        <v>31</v>
      </c>
    </row>
    <row r="60" spans="2:12" ht="13.5" thickBot="1">
      <c r="I60" s="45"/>
      <c r="J60" s="28" t="s">
        <v>51</v>
      </c>
      <c r="K60" s="45" t="s">
        <v>223</v>
      </c>
      <c r="L60" s="28" t="s">
        <v>52</v>
      </c>
    </row>
    <row r="61" spans="2:12">
      <c r="B61" s="21" t="s">
        <v>32</v>
      </c>
    </row>
    <row r="64" spans="2:12">
      <c r="D64" s="34" t="s">
        <v>33</v>
      </c>
      <c r="I64" s="35" t="s">
        <v>55</v>
      </c>
      <c r="K64" s="34" t="s">
        <v>54</v>
      </c>
    </row>
    <row r="66" spans="2:11">
      <c r="B66" s="22"/>
      <c r="C66" s="23"/>
      <c r="D66" s="23"/>
      <c r="E66" s="23"/>
      <c r="F66" s="23"/>
      <c r="G66" s="23"/>
      <c r="H66" s="29"/>
      <c r="I66" s="22"/>
      <c r="K66" s="63"/>
    </row>
    <row r="68" spans="2:11">
      <c r="B68" s="22"/>
      <c r="C68" s="23"/>
      <c r="D68" s="23"/>
      <c r="E68" s="23"/>
      <c r="F68" s="23"/>
      <c r="G68" s="23"/>
      <c r="H68" s="24"/>
      <c r="I68" s="36"/>
      <c r="J68" s="24"/>
      <c r="K68" s="63"/>
    </row>
    <row r="69" spans="2:11">
      <c r="H69" s="24"/>
      <c r="K69" s="21" t="s">
        <v>201</v>
      </c>
    </row>
    <row r="71" spans="2:11">
      <c r="B71" s="21" t="s">
        <v>206</v>
      </c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ageSetup scale="75" orientation="portrait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475" yWindow="481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72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showGridLines="0" zoomScaleNormal="100" workbookViewId="0"/>
  </sheetViews>
  <sheetFormatPr defaultRowHeight="12.75"/>
  <sheetData/>
  <sheetProtection password="C739" sheet="1" objects="1" scenarios="1"/>
  <customSheetViews>
    <customSheetView guid="{36466C3B-22B1-4B5B-BCD8-ACAC8B7FCEAF}" showGridLines="0" showRuler="0">
      <pageMargins left="0.75" right="0.75" top="1" bottom="1" header="0.5" footer="0.5"/>
      <pageSetup orientation="portrait" horizontalDpi="12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1200" r:id="rId2"/>
  <headerFooter alignWithMargins="0"/>
  <legacyDrawing r:id="rId3"/>
  <oleObjects>
    <oleObject progId="Document" shapeId="17418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showGridLines="0" workbookViewId="0"/>
  </sheetViews>
  <sheetFormatPr defaultRowHeight="12.75"/>
  <sheetData/>
  <sheetProtection password="C739" sheet="1" objects="1" scenarios="1"/>
  <customSheetViews>
    <customSheetView guid="{36466C3B-22B1-4B5B-BCD8-ACAC8B7FCEAF}" showGridLines="0" showRuler="0">
      <pageMargins left="0.75" right="0.75" top="1" bottom="1" header="0.5" footer="0.5"/>
      <pageSetup orientation="portrait" horizontalDpi="12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1200" r:id="rId2"/>
  <headerFooter alignWithMargins="0"/>
  <legacyDrawing r:id="rId3"/>
  <oleObjects>
    <oleObject progId="Document" shapeId="16392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4:Q71"/>
  <sheetViews>
    <sheetView showGridLines="0" tabSelected="1" zoomScale="75" workbookViewId="0">
      <selection sqref="A1:XFD1048576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4" max="14" width="10.8554687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5" t="s">
        <v>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 t="s">
        <v>67</v>
      </c>
      <c r="L13" s="14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67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7" ht="14.25">
      <c r="B17" s="2" t="s">
        <v>59</v>
      </c>
      <c r="D17" s="2"/>
      <c r="E17" s="17"/>
      <c r="F17" s="14"/>
      <c r="G17" s="14"/>
      <c r="H17" s="14"/>
      <c r="I17" s="2" t="s">
        <v>41</v>
      </c>
      <c r="J17" s="18"/>
      <c r="K17" s="6"/>
      <c r="L17" s="6"/>
    </row>
    <row r="18" spans="2:17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7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7" ht="15" thickBot="1">
      <c r="B20" s="2" t="s">
        <v>204</v>
      </c>
      <c r="D20" s="2"/>
      <c r="E20" s="2"/>
      <c r="F20" s="2"/>
      <c r="G20" s="2" t="s">
        <v>37</v>
      </c>
      <c r="H20" s="2"/>
      <c r="I20" s="2"/>
      <c r="K20" s="114">
        <f>'Special Education'!K20+Personnel!K20+'Exec. Adm. '!K22+'Curriculum &amp; Instruction'!K20+'Fiscal Services'!K20+Assessment!K20+'ESEA (No Child Left Behind)'!K20+Technology!K20+'Professional Dvlpmnt'!K20+'Teach TN'!K20+BOE!K20+'Safe&amp;Drug Free'!K20+LEADS!K20+'School Readiness &amp; Early Learni'!K20+'School Nutrition'!K20+'Career and Technical'!K20+'York Institute'!K20+'Blind-Davidson'!K20+'Deaf-Knox'!K20+'Deaf-Madison'!K20+TEIS!K20+'TIPS change to TEIS'!K20+'Voc Warehouse'!K20+'Audit, Information Office'!K20+'Core Offices formerly FSC'!K20</f>
        <v>5767</v>
      </c>
      <c r="L20" s="9" t="s">
        <v>39</v>
      </c>
    </row>
    <row r="21" spans="2:17" ht="14.25">
      <c r="C21" s="2"/>
      <c r="D21" s="2"/>
      <c r="E21" s="2"/>
      <c r="F21" s="2"/>
      <c r="G21" s="2"/>
      <c r="H21" s="2"/>
      <c r="I21" s="2"/>
      <c r="J21" t="s">
        <v>10</v>
      </c>
      <c r="K21" s="110"/>
      <c r="L21" s="9"/>
    </row>
    <row r="22" spans="2:17" ht="15" thickBot="1">
      <c r="B22" s="2" t="s">
        <v>3</v>
      </c>
      <c r="D22" s="2"/>
      <c r="E22" s="2"/>
      <c r="F22" s="67"/>
      <c r="G22" s="2"/>
      <c r="H22" s="2"/>
      <c r="J22" s="2" t="s">
        <v>4</v>
      </c>
      <c r="K22" s="114">
        <f>'Special Education'!K22+Personnel!K22+'Exec. Adm. '!K24+'Curriculum &amp; Instruction'!K22+'Fiscal Services'!K22+Assessment!K22+'ESEA (No Child Left Behind)'!K22+Technology!K22+'Professional Dvlpmnt'!K22+'Teach TN'!K22+BOE!K22+'Safe&amp;Drug Free'!K22+LEADS!K22+'School Readiness &amp; Early Learni'!K22+'School Nutrition'!K22+'Career and Technical'!K22+'York Institute'!K22+'Blind-Davidson'!K22+'Deaf-Knox'!K22+'Deaf-Madison'!K22+TEIS!K22+'TIPS change to TEIS'!K22+'Voc Warehouse'!K22+'Audit, Information Office'!K22+'Core Offices formerly FSC'!K22</f>
        <v>300</v>
      </c>
      <c r="L22" s="9" t="s">
        <v>36</v>
      </c>
    </row>
    <row r="23" spans="2:17" ht="14.25">
      <c r="C23" s="2"/>
      <c r="D23" s="2"/>
      <c r="E23" s="2"/>
      <c r="F23" s="2"/>
      <c r="G23" s="2"/>
      <c r="H23" s="2"/>
      <c r="J23" s="2"/>
      <c r="K23" s="110"/>
      <c r="L23" s="9"/>
    </row>
    <row r="24" spans="2:17" ht="15" thickBot="1">
      <c r="B24" s="2" t="s">
        <v>5</v>
      </c>
      <c r="D24" s="2"/>
      <c r="E24" s="2"/>
      <c r="F24" s="2"/>
      <c r="G24" s="2"/>
      <c r="H24" s="2"/>
      <c r="J24" s="2" t="s">
        <v>6</v>
      </c>
      <c r="K24" s="114">
        <f>'Special Education'!K24+Personnel!K24+'Exec. Adm. '!K26+'Curriculum &amp; Instruction'!K24+'Fiscal Services'!K24+Assessment!K24+'ESEA (No Child Left Behind)'!K24+Technology!K24+'Professional Dvlpmnt'!K24+'Teach TN'!K24+BOE!K24+'Safe&amp;Drug Free'!K24+LEADS!K24+'School Readiness &amp; Early Learni'!K24+'School Nutrition'!K24+'Career and Technical'!K24+'York Institute'!K24+'Blind-Davidson'!K24+'Deaf-Knox'!K24+'Deaf-Madison'!K24+TEIS!K24+'TIPS change to TEIS'!K24+'Voc Warehouse'!K24+'Audit, Information Office'!K24+'Core Offices formerly FSC'!K24</f>
        <v>407</v>
      </c>
      <c r="L24" s="9" t="s">
        <v>36</v>
      </c>
    </row>
    <row r="25" spans="2:17" ht="14.25">
      <c r="C25" s="2"/>
      <c r="D25" s="2"/>
      <c r="E25" s="2"/>
      <c r="F25" s="2"/>
      <c r="G25" s="2"/>
      <c r="H25" s="2"/>
      <c r="J25" s="2"/>
      <c r="K25" s="110"/>
      <c r="L25" s="9"/>
    </row>
    <row r="26" spans="2:17" ht="14.25">
      <c r="B26" s="2" t="s">
        <v>7</v>
      </c>
      <c r="D26" s="2"/>
      <c r="E26" s="2"/>
      <c r="F26" s="2"/>
      <c r="G26" s="2"/>
      <c r="H26" s="2"/>
      <c r="J26" s="2"/>
      <c r="K26" s="110"/>
      <c r="L26" s="9"/>
    </row>
    <row r="27" spans="2:17" ht="15" thickBot="1">
      <c r="C27" s="2"/>
      <c r="D27" s="2" t="s">
        <v>8</v>
      </c>
      <c r="E27" s="2"/>
      <c r="F27" s="2"/>
      <c r="G27" s="2"/>
      <c r="H27" s="2"/>
      <c r="J27" s="2" t="s">
        <v>6</v>
      </c>
      <c r="K27" s="114">
        <f>'Special Education'!K27+Personnel!K27+'Exec. Adm. '!K29+'Curriculum &amp; Instruction'!K27+'Fiscal Services'!K27+Assessment!K27+'ESEA (No Child Left Behind)'!K27+Technology!K27+'Professional Dvlpmnt'!K27+'Teach TN'!K27+BOE!K27+'Safe&amp;Drug Free'!K27+LEADS!K27+'School Readiness &amp; Early Learni'!K27+'School Nutrition'!K27+'Career and Technical'!K27+'York Institute'!K27+'Blind-Davidson'!K27+'Deaf-Knox'!K27+'Deaf-Madison'!K27+TEIS!K27+'TIPS change to TEIS'!K27+'Voc Warehouse'!K27+'Audit, Information Office'!K27+'Core Offices formerly FSC'!K27</f>
        <v>88</v>
      </c>
      <c r="L27" s="9" t="s">
        <v>36</v>
      </c>
    </row>
    <row r="28" spans="2:17" ht="15" thickBot="1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114">
        <f>'Special Education'!K28+Personnel!K28+'Exec. Adm. '!K30+'Curriculum &amp; Instruction'!K28+'Fiscal Services'!K28+Assessment!K28+'ESEA (No Child Left Behind)'!K28+Technology!K28+'Professional Dvlpmnt'!K28+'Teach TN'!K28+BOE!K28+'Safe&amp;Drug Free'!K28+LEADS!K28+'School Readiness &amp; Early Learni'!K28+'School Nutrition'!K28+'Career and Technical'!K28+'York Institute'!K28+'Blind-Davidson'!K28+'Deaf-Knox'!K28+'Deaf-Madison'!K28+TEIS!K28+'TIPS change to TEIS'!K28+'Voc Warehouse'!K28+'Audit, Information Office'!K28+'Core Offices formerly FSC'!K28</f>
        <v>107</v>
      </c>
      <c r="L28" s="9" t="s">
        <v>36</v>
      </c>
    </row>
    <row r="29" spans="2:17" ht="15" thickBot="1">
      <c r="C29" s="2"/>
      <c r="D29" s="2" t="s">
        <v>12</v>
      </c>
      <c r="E29" s="2"/>
      <c r="F29" s="116"/>
      <c r="G29" s="57"/>
      <c r="H29" s="57"/>
      <c r="I29" s="60"/>
      <c r="J29" s="2" t="s">
        <v>6</v>
      </c>
      <c r="K29" s="114">
        <f>'Special Education'!K29+Personnel!K29+'Exec. Adm. '!K31+'Curriculum &amp; Instruction'!K29+'Fiscal Services'!K29+Assessment!K29+'ESEA (No Child Left Behind)'!K29+Technology!K29+'Professional Dvlpmnt'!K29+'Teach TN'!K29+BOE!K29+'Safe&amp;Drug Free'!K29+LEADS!K29+'School Readiness &amp; Early Learni'!K29+'School Nutrition'!K29+'Career and Technical'!K29+'York Institute'!K29+'Blind-Davidson'!K29+'Deaf-Knox'!K29+'Deaf-Madison'!K29+TEIS!K29+'TIPS change to TEIS'!K29+'Voc Warehouse'!K29+'Audit, Information Office'!K29+'Core Offices formerly FSC'!K29</f>
        <v>339</v>
      </c>
      <c r="L29" s="9" t="s">
        <v>36</v>
      </c>
    </row>
    <row r="30" spans="2:17" ht="15" thickBot="1">
      <c r="C30" s="2"/>
      <c r="D30" s="2"/>
      <c r="E30" s="2"/>
      <c r="F30" s="61"/>
      <c r="G30" s="61"/>
      <c r="H30" s="61"/>
      <c r="I30" s="61"/>
      <c r="K30" s="38"/>
      <c r="L30" s="9"/>
      <c r="M30" s="105"/>
    </row>
    <row r="31" spans="2:17" ht="15.75" thickBot="1">
      <c r="B31" s="2" t="s">
        <v>205</v>
      </c>
      <c r="D31" s="2"/>
      <c r="E31" s="2"/>
      <c r="F31" s="2"/>
      <c r="G31" s="2"/>
      <c r="H31" s="2" t="s">
        <v>35</v>
      </c>
      <c r="I31" s="2"/>
      <c r="K31" s="111">
        <f>K20+K22-K24-K27-K28-K29</f>
        <v>5126</v>
      </c>
      <c r="L31" s="9" t="s">
        <v>36</v>
      </c>
      <c r="M31" s="106">
        <f>K31-K20</f>
        <v>-641</v>
      </c>
      <c r="N31" s="107" t="s">
        <v>105</v>
      </c>
      <c r="O31" s="107"/>
      <c r="P31" s="107"/>
      <c r="Q31" s="81"/>
    </row>
    <row r="32" spans="2:17" ht="14.25">
      <c r="C32" s="2"/>
      <c r="D32" s="2"/>
      <c r="E32" s="2"/>
      <c r="F32" s="2"/>
      <c r="G32" s="2"/>
      <c r="H32" s="2"/>
      <c r="I32" s="2"/>
      <c r="K32" s="38"/>
      <c r="L32" s="9"/>
      <c r="M32" s="108">
        <f>M31/K20</f>
        <v>-0.11114964452921797</v>
      </c>
      <c r="N32" s="98" t="s">
        <v>106</v>
      </c>
      <c r="O32" s="98" t="str">
        <f>IF(M32&gt;0, "Positive", "Negative")</f>
        <v>Negative</v>
      </c>
      <c r="P32" s="98"/>
      <c r="Q32" s="100"/>
    </row>
    <row r="33" spans="2:17" ht="15">
      <c r="B33" s="10" t="s">
        <v>13</v>
      </c>
      <c r="D33" s="2"/>
      <c r="E33" s="2"/>
      <c r="F33" s="2"/>
      <c r="G33" s="2"/>
      <c r="H33" s="2"/>
      <c r="I33" s="2"/>
      <c r="K33" s="38"/>
      <c r="L33" s="9"/>
      <c r="M33" s="108" t="s">
        <v>107</v>
      </c>
      <c r="N33" s="98" t="b">
        <f>OR(M32&gt;10%,M32&lt;-10%)</f>
        <v>1</v>
      </c>
      <c r="O33" s="98"/>
      <c r="P33" s="98"/>
      <c r="Q33" s="100"/>
    </row>
    <row r="34" spans="2:17" ht="15" thickBot="1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38" t="s">
        <v>16</v>
      </c>
      <c r="L34" s="9"/>
      <c r="M34" s="93"/>
      <c r="N34" s="13"/>
      <c r="O34" s="13"/>
      <c r="P34" s="13"/>
      <c r="Q34" s="94"/>
    </row>
    <row r="35" spans="2:17" ht="14.25">
      <c r="C35" s="2"/>
      <c r="D35" s="2"/>
      <c r="E35" s="2"/>
      <c r="F35" s="2"/>
      <c r="G35" s="2"/>
      <c r="H35" s="2"/>
      <c r="I35" s="2"/>
      <c r="K35" s="38"/>
      <c r="L35" s="2"/>
    </row>
    <row r="36" spans="2:17" ht="15" thickBot="1">
      <c r="B36" s="2" t="s">
        <v>17</v>
      </c>
      <c r="D36" s="2" t="s">
        <v>10</v>
      </c>
      <c r="E36" s="2"/>
      <c r="F36" s="114">
        <f>5126-43</f>
        <v>5083</v>
      </c>
      <c r="G36" s="2"/>
      <c r="H36" s="114">
        <v>43</v>
      </c>
      <c r="I36" s="2"/>
      <c r="K36" s="72">
        <f>F36+H36</f>
        <v>5126</v>
      </c>
      <c r="L36" s="9" t="s">
        <v>46</v>
      </c>
    </row>
    <row r="37" spans="2:17" ht="14.25">
      <c r="C37" s="2"/>
      <c r="D37" s="2"/>
      <c r="E37" s="2"/>
      <c r="F37" s="16"/>
      <c r="G37" s="2"/>
      <c r="H37" s="16"/>
      <c r="I37" s="2"/>
      <c r="K37" s="38"/>
      <c r="L37" s="9"/>
    </row>
    <row r="38" spans="2:17" ht="15" thickBot="1">
      <c r="B38" s="2" t="s">
        <v>18</v>
      </c>
      <c r="D38" s="2"/>
      <c r="E38" s="2"/>
      <c r="F38" s="114">
        <f>'Special Education'!F38+Personnel!F38+'Exec. Adm. '!F40+'Curriculum &amp; Instruction'!F38+'Fiscal Services'!F38+Assessment!F38+'ESEA (No Child Left Behind)'!F38+Technology!F38+'Professional Dvlpmnt'!F38+'Teach TN'!F38+BOE!F38+'Safe&amp;Drug Free'!F38+LEADS!F38+'School Readiness &amp; Early Learni'!F38+'School Nutrition'!F38+'Career and Technical'!F38+'York Institute'!F38+'Blind-Davidson'!F38+'Deaf-Knox'!F38+'Deaf-Madison'!F38+TEIS!F38+'TIPS change to TEIS'!F38+Accountability!F38+'Voc Warehouse'!F38+'Audit, Information Office'!F38+'Core Offices formerly FSC'!F38</f>
        <v>0</v>
      </c>
      <c r="G38" s="2"/>
      <c r="H38" s="114">
        <f>'Special Education'!H38+Personnel!H38+'Exec. Adm. '!H40+'Curriculum &amp; Instruction'!H38+'Fiscal Services'!H38+Assessment!H38+'ESEA (No Child Left Behind)'!H38+Technology!H38+'Professional Dvlpmnt'!H38+'Teach TN'!H38+BOE!H38+'Safe&amp;Drug Free'!H38+LEADS!H38+'School Readiness &amp; Early Learni'!H38+'School Nutrition'!H38+'Career and Technical'!H38+'York Institute'!H38+'Blind-Davidson'!H38+'Deaf-Knox'!H38+'Deaf-Madison'!H38+TEIS!H38+'TIPS change to TEIS'!H38+Accountability!H38+'Voc Warehouse'!H38+'Audit, Information Office'!H38+'Core Offices formerly FSC'!H38</f>
        <v>0</v>
      </c>
      <c r="I38" s="2"/>
      <c r="K38" s="72">
        <f>F38+H38</f>
        <v>0</v>
      </c>
      <c r="L38" s="9" t="s">
        <v>40</v>
      </c>
    </row>
    <row r="39" spans="2:17" ht="14.25">
      <c r="C39" s="2"/>
      <c r="D39" s="2"/>
      <c r="E39" s="2"/>
      <c r="F39" s="16"/>
      <c r="G39" s="2"/>
      <c r="H39" s="16"/>
      <c r="I39" s="2"/>
      <c r="K39" s="38"/>
      <c r="L39" s="9"/>
    </row>
    <row r="40" spans="2:17" ht="15" thickBot="1">
      <c r="B40" s="2" t="s">
        <v>19</v>
      </c>
      <c r="D40" s="2"/>
      <c r="E40" s="2"/>
      <c r="F40" s="114">
        <f>'Special Education'!F40+Personnel!F40+'Exec. Adm. '!F42+'Curriculum &amp; Instruction'!F40+'Fiscal Services'!F40+Assessment!F40+'ESEA (No Child Left Behind)'!F40+Technology!F40+'Professional Dvlpmnt'!F40+'Teach TN'!F40+BOE!F40+'Safe&amp;Drug Free'!F40+LEADS!F40+'School Readiness &amp; Early Learni'!F40+'School Nutrition'!F40+'Career and Technical'!F40+'York Institute'!F40+'Blind-Davidson'!F40+'Deaf-Knox'!F40+'Deaf-Madison'!F40+TEIS!F40+'TIPS change to TEIS'!F40+Accountability!F40+'Voc Warehouse'!F40+'Audit, Information Office'!F40+'Core Offices formerly FSC'!F40</f>
        <v>0</v>
      </c>
      <c r="G40" s="2"/>
      <c r="H40" s="114">
        <f>'Special Education'!H40+Personnel!H40+'Exec. Adm. '!H42+'Curriculum &amp; Instruction'!H40+'Fiscal Services'!H40+Assessment!H40+'ESEA (No Child Left Behind)'!H40+Technology!H40+'Professional Dvlpmnt'!H40+'Teach TN'!H40+BOE!H40+'Safe&amp;Drug Free'!H40+LEADS!H40+'School Readiness &amp; Early Learni'!H40+'School Nutrition'!H40+'Career and Technical'!H40+'York Institute'!H40+'Blind-Davidson'!H40+'Deaf-Knox'!H40+'Deaf-Madison'!H40+TEIS!H40+'TIPS change to TEIS'!H40+Accountability!H40+'Voc Warehouse'!H40+'Audit, Information Office'!H40+'Core Offices formerly FSC'!H40</f>
        <v>0</v>
      </c>
      <c r="I40" s="2"/>
      <c r="K40" s="72">
        <f>F40+H40</f>
        <v>0</v>
      </c>
      <c r="L40" s="9" t="s">
        <v>45</v>
      </c>
    </row>
    <row r="41" spans="2:17" ht="14.25">
      <c r="C41" s="2"/>
      <c r="D41" s="2"/>
      <c r="E41" s="2"/>
      <c r="F41" s="16"/>
      <c r="G41" s="2"/>
      <c r="H41" s="73"/>
      <c r="I41" s="2"/>
      <c r="K41" s="38"/>
      <c r="L41" s="9"/>
    </row>
    <row r="42" spans="2:17" ht="15" thickBot="1">
      <c r="B42" s="2" t="s">
        <v>20</v>
      </c>
      <c r="D42" s="2"/>
      <c r="E42" s="2"/>
      <c r="F42" s="114">
        <f>'Special Education'!F42+Personnel!F42+'Exec. Adm. '!F44+'Curriculum &amp; Instruction'!F42+'Fiscal Services'!F42+Assessment!F42+'ESEA (No Child Left Behind)'!F42+Technology!F42+'Professional Dvlpmnt'!F42+'Teach TN'!F42+BOE!F42+'Safe&amp;Drug Free'!F42+LEADS!F42+'School Readiness &amp; Early Learni'!F42+'School Nutrition'!F42+'Career and Technical'!F42+'York Institute'!F42+'Blind-Davidson'!F42+'Deaf-Knox'!F42+'Deaf-Madison'!F42+TEIS!F42+'TIPS change to TEIS'!F42+Accountability!F42+'Voc Warehouse'!F42+'Audit, Information Office'!F42+'Core Offices formerly FSC'!F42</f>
        <v>0</v>
      </c>
      <c r="G42" s="2"/>
      <c r="H42" s="114">
        <f>'Special Education'!H42+Personnel!H42+'Exec. Adm. '!H44+'Curriculum &amp; Instruction'!H42+'Fiscal Services'!H42+Assessment!H42+'ESEA (No Child Left Behind)'!H42+Technology!H42+'Professional Dvlpmnt'!H42+'Teach TN'!H42+BOE!H42+'Safe&amp;Drug Free'!H42+LEADS!H42+'School Readiness &amp; Early Learni'!H42+'School Nutrition'!H42+'Career and Technical'!H42+'York Institute'!H42+'Blind-Davidson'!H42+'Deaf-Knox'!H42+'Deaf-Madison'!H42+TEIS!H42+'TIPS change to TEIS'!H42+Accountability!H42+'Voc Warehouse'!H42+'Audit, Information Office'!H42+'Core Offices formerly FSC'!H42</f>
        <v>0</v>
      </c>
      <c r="I42" s="2"/>
      <c r="K42" s="72">
        <f>F42+H42</f>
        <v>0</v>
      </c>
      <c r="L42" s="9" t="s">
        <v>45</v>
      </c>
    </row>
    <row r="43" spans="2:17" ht="14.25">
      <c r="C43" s="2" t="s">
        <v>10</v>
      </c>
      <c r="D43" s="2"/>
      <c r="E43" s="2"/>
      <c r="F43" s="16"/>
      <c r="G43" s="2"/>
      <c r="H43" s="16"/>
      <c r="I43" s="2"/>
      <c r="K43" s="38"/>
      <c r="L43" s="9"/>
    </row>
    <row r="44" spans="2:17" ht="15" thickBot="1">
      <c r="B44" s="2" t="s">
        <v>21</v>
      </c>
      <c r="D44" s="2"/>
      <c r="E44" s="2"/>
      <c r="F44" s="114">
        <f>'Special Education'!F44+Personnel!F44+'Exec. Adm. '!F46+'Curriculum &amp; Instruction'!F44+'Fiscal Services'!F44+Assessment!F44+'ESEA (No Child Left Behind)'!F44+Technology!F44+'Professional Dvlpmnt'!F44+'Teach TN'!F44+BOE!F44+'Safe&amp;Drug Free'!F44+LEADS!F44+'School Readiness &amp; Early Learni'!F44+'School Nutrition'!F44+'Career and Technical'!F44+'York Institute'!F44+'Blind-Davidson'!F44+'Deaf-Knox'!F44+'Deaf-Madison'!F44+TEIS!F44+'TIPS change to TEIS'!F44+Accountability!F44+'Voc Warehouse'!F44+'Audit, Information Office'!F44+'Core Offices formerly FSC'!F44</f>
        <v>0</v>
      </c>
      <c r="G44" s="2"/>
      <c r="H44" s="114">
        <f>'Special Education'!H44+Personnel!H44+'Exec. Adm. '!H46+'Curriculum &amp; Instruction'!H44+'Fiscal Services'!H44+Assessment!H44+'ESEA (No Child Left Behind)'!H44+Technology!H44+'Professional Dvlpmnt'!H44+'Teach TN'!H44+BOE!H44+'Safe&amp;Drug Free'!H44+LEADS!H44+'School Readiness &amp; Early Learni'!H44+'School Nutrition'!H44+'Career and Technical'!H44+'York Institute'!H44+'Blind-Davidson'!H44+'Deaf-Knox'!H44+'Deaf-Madison'!H44+TEIS!H44+'TIPS change to TEIS'!H44+Accountability!H44+'Voc Warehouse'!H44+'Audit, Information Office'!H44+'Core Offices formerly FSC'!H44</f>
        <v>0</v>
      </c>
      <c r="I44" s="2"/>
      <c r="K44" s="72">
        <f>F44+H44</f>
        <v>0</v>
      </c>
      <c r="L44" s="9" t="s">
        <v>43</v>
      </c>
    </row>
    <row r="45" spans="2:17" ht="14.25">
      <c r="C45" s="2"/>
      <c r="D45" s="2"/>
      <c r="E45" s="2"/>
      <c r="F45" s="16"/>
      <c r="G45" s="2"/>
      <c r="H45" s="16"/>
      <c r="I45" s="2"/>
      <c r="K45" s="38"/>
      <c r="L45" s="9"/>
    </row>
    <row r="46" spans="2:17" ht="15" thickBot="1">
      <c r="B46" s="2" t="s">
        <v>22</v>
      </c>
      <c r="D46" s="2"/>
      <c r="E46" s="2"/>
      <c r="F46" s="114">
        <f>'Special Education'!F46+Personnel!F46+'Exec. Adm. '!F48+'Curriculum &amp; Instruction'!F46+'Fiscal Services'!F46+Assessment!F46+'ESEA (No Child Left Behind)'!F46+Technology!F46+'Professional Dvlpmnt'!F46+'Teach TN'!F46+BOE!F46+'Safe&amp;Drug Free'!F46+LEADS!F46+'School Readiness &amp; Early Learni'!F46+'School Nutrition'!F46+'Career and Technical'!F46+'York Institute'!F46+'Blind-Davidson'!F46+'Deaf-Knox'!F46+'Deaf-Madison'!F46+TEIS!F46+'TIPS change to TEIS'!F46+Accountability!F46+'Voc Warehouse'!F46+'Audit, Information Office'!F46+'Core Offices formerly FSC'!F46</f>
        <v>0</v>
      </c>
      <c r="G46" s="2"/>
      <c r="H46" s="114">
        <f>'Special Education'!H46+Personnel!H46+'Exec. Adm. '!H48+'Curriculum &amp; Instruction'!H46+'Fiscal Services'!H46+Assessment!H46+'ESEA (No Child Left Behind)'!H46+Technology!H46+'Professional Dvlpmnt'!H46+'Teach TN'!H46+BOE!H46+'Safe&amp;Drug Free'!H46+LEADS!H46+'School Readiness &amp; Early Learni'!H46+'School Nutrition'!H46+'Career and Technical'!H46+'York Institute'!H46+'Blind-Davidson'!H46+'Deaf-Knox'!H46+'Deaf-Madison'!H46+TEIS!H46+'TIPS change to TEIS'!H46+Accountability!H46+'Voc Warehouse'!H46+'Audit, Information Office'!H46+'Core Offices formerly FSC'!H46</f>
        <v>0</v>
      </c>
      <c r="I46" s="2"/>
      <c r="K46" s="72">
        <f>F46+H46</f>
        <v>0</v>
      </c>
      <c r="L46" s="9" t="s">
        <v>44</v>
      </c>
    </row>
    <row r="47" spans="2:17" ht="14.25">
      <c r="C47" s="2"/>
      <c r="D47" s="2"/>
      <c r="E47" s="2"/>
      <c r="F47" s="38"/>
      <c r="G47" s="2"/>
      <c r="H47" s="2"/>
      <c r="I47" s="2"/>
      <c r="K47" s="2"/>
      <c r="L47" s="2"/>
    </row>
    <row r="48" spans="2:17" ht="15">
      <c r="B48" s="7" t="s">
        <v>23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5" thickBot="1">
      <c r="B50" s="2" t="s">
        <v>24</v>
      </c>
      <c r="C50" s="2" t="s">
        <v>25</v>
      </c>
      <c r="E50" s="2"/>
      <c r="F50" s="2"/>
      <c r="G50" s="2"/>
      <c r="H50" s="2"/>
      <c r="I50" s="2"/>
      <c r="K50" s="114">
        <f>'Special Education'!K50+Personnel!K50+'Exec. Adm. '!K52+'Curriculum &amp; Instruction'!K50+'Fiscal Services'!K50+Assessment!K50+'ESEA (No Child Left Behind)'!K50+Technology!K50+'Professional Dvlpmnt'!K50+'Teach TN'!K50+BOE!K50+'Safe&amp;Drug Free'!K50+LEADS!K50+'School Readiness &amp; Early Learni'!K50+'School Nutrition'!K50+'Career and Technical'!K50+'York Institute'!K50+'Blind-Davidson'!K50+'Deaf-Knox'!K50+'Deaf-Madison'!K50+TEIS!K50+'TIPS change to TEIS'!K50+Accountability!K50+'Voc Warehouse'!K50+'Audit, Information Office'!K50+'Core Offices formerly FSC'!K50</f>
        <v>0</v>
      </c>
      <c r="L50" s="2"/>
    </row>
    <row r="51" spans="2:12" ht="14.25">
      <c r="C51" s="2"/>
      <c r="D51" s="2"/>
      <c r="E51" s="2"/>
      <c r="F51" s="2"/>
      <c r="G51" s="2"/>
      <c r="H51" s="2"/>
      <c r="I51" s="2"/>
      <c r="K51" s="37"/>
      <c r="L51" s="2"/>
    </row>
    <row r="52" spans="2:12" ht="15" thickBot="1">
      <c r="B52" s="2" t="s">
        <v>26</v>
      </c>
      <c r="C52" s="2" t="s">
        <v>27</v>
      </c>
      <c r="D52" s="2"/>
      <c r="E52" s="2"/>
      <c r="G52" s="2"/>
      <c r="H52" s="2"/>
      <c r="I52" s="2"/>
      <c r="K52" s="114">
        <f>'Special Education'!K52+Personnel!K52+'Exec. Adm. '!K54+'Curriculum &amp; Instruction'!K52+'Fiscal Services'!K52+Assessment!K52+'ESEA (No Child Left Behind)'!K52+Technology!K52+'Professional Dvlpmnt'!K52+'Teach TN'!K52+BOE!K52+'Safe&amp;Drug Free'!K52+LEADS!K52+'School Readiness &amp; Early Learni'!K52+'School Nutrition'!K52+'Career and Technical'!K52+'York Institute'!K52+'Blind-Davidson'!K52+'Deaf-Knox'!K52+'Deaf-Madison'!K52+TEIS!K52+'TIPS change to TEIS'!K52+Accountability!K52+'Voc Warehouse'!K52+'Audit, Information Office'!K52+'Core Offices formerly FSC'!K52</f>
        <v>0</v>
      </c>
      <c r="L52" s="2"/>
    </row>
    <row r="53" spans="2:12" ht="14.25">
      <c r="B53" s="2"/>
      <c r="C53" s="2"/>
      <c r="D53" s="2"/>
      <c r="E53" s="2"/>
      <c r="G53" s="2"/>
      <c r="H53" s="2"/>
      <c r="I53" s="2"/>
      <c r="K53" s="37"/>
      <c r="L53" s="2"/>
    </row>
    <row r="54" spans="2:12" ht="15" thickBot="1">
      <c r="B54" s="2" t="s">
        <v>28</v>
      </c>
      <c r="C54" s="2" t="s">
        <v>29</v>
      </c>
      <c r="D54" s="2"/>
      <c r="E54" s="2"/>
      <c r="G54" s="2"/>
      <c r="H54" s="2"/>
      <c r="I54" s="2"/>
      <c r="K54" s="114">
        <f>'Special Education'!K54+Personnel!K54+'Exec. Adm. '!K56+'Curriculum &amp; Instruction'!K54+'Fiscal Services'!K54+Assessment!K54+'ESEA (No Child Left Behind)'!K54+Technology!K54+'Professional Dvlpmnt'!K54+'Teach TN'!K54+BOE!K54+'Safe&amp;Drug Free'!K54+LEADS!K54+'School Readiness &amp; Early Learni'!K54+'School Nutrition'!K54+'Career and Technical'!K54+'York Institute'!K54+'Blind-Davidson'!K54+'Deaf-Knox'!K54+'Deaf-Madison'!K54+TEIS!K54+'TIPS change to TEIS'!K54+Accountability!K54+'Voc Warehouse'!K54+'Audit, Information Office'!K54+'Core Offices formerly FSC'!K54</f>
        <v>0</v>
      </c>
      <c r="L54" s="2"/>
    </row>
    <row r="55" spans="2:12" ht="14.25">
      <c r="C55" s="2"/>
      <c r="D55" s="2"/>
      <c r="E55" s="2"/>
      <c r="F55" s="2"/>
      <c r="G55" s="2"/>
      <c r="H55" s="2"/>
      <c r="I55" s="2"/>
      <c r="K55" s="38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72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/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5" thickBot="1">
      <c r="B66" s="19"/>
      <c r="C66" s="14"/>
      <c r="D66" s="14"/>
      <c r="E66" s="14"/>
      <c r="F66" s="14"/>
      <c r="G66" s="14"/>
      <c r="H66" s="15"/>
      <c r="I66" s="17"/>
      <c r="J66" s="2"/>
      <c r="K66" s="76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 t="s">
        <v>206</v>
      </c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customSheetViews>
    <customSheetView guid="{36466C3B-22B1-4B5B-BCD8-ACAC8B7FCEAF}" scale="75" showGridLines="0" fitToPage="1" showRuler="0">
      <selection activeCell="G2" sqref="G2"/>
      <pageMargins left="0.5" right="0.5" top="0.5" bottom="1" header="0.5" footer="0.5"/>
      <printOptions horizontalCentered="1" verticalCentered="1"/>
      <pageSetup scale="71" orientation="portrait" horizontalDpi="1200" r:id="rId1"/>
      <headerFooter alignWithMargins="0">
        <oddHeader>&amp;LTDEC</oddHeader>
      </headerFooter>
    </customSheetView>
  </customSheetViews>
  <mergeCells count="7">
    <mergeCell ref="A11:M11"/>
    <mergeCell ref="B10:H10"/>
    <mergeCell ref="B7:J7"/>
    <mergeCell ref="A5:M5"/>
    <mergeCell ref="A6:M6"/>
    <mergeCell ref="A8:M8"/>
    <mergeCell ref="A9:M9"/>
  </mergeCells>
  <phoneticPr fontId="0" type="noConversion"/>
  <dataValidations xWindow="532" yWindow="314" count="2">
    <dataValidation type="whole" operator="greaterThanOrEqual" allowBlank="1" showInputMessage="1" showErrorMessage="1" error="INVALID ENTRY!  PLEASE TRY AGAIN...WHOLE NUMBERS ONLY." prompt="NO DECIMALS ALLOWED! " sqref="F22 K38 H41 K40 K46 K31 K68 K66 K44 K42 K36">
      <formula1>0</formula1>
    </dataValidation>
    <dataValidation operator="greaterThanOrEqual" allowBlank="1" showInputMessage="1" showErrorMessage="1" error="INVALID ENTRY!  PLEASE TRY AGAIN...WHOLE NUMBERS ONLY." prompt="NO DECIMALS ALLOWED! " sqref="K22 K54 H46 K20 H36 K52 F38 K24 F36 H38 F42 F40 F44 H40 H42 H44 F46 K50 K27:K29"/>
  </dataValidations>
  <hyperlinks>
    <hyperlink ref="A11:M11" location="DocumentationPage!A1" display="SEE INSTRUCTIONS ON BACK"/>
  </hyperlinks>
  <printOptions horizontalCentered="1" verticalCentered="1"/>
  <pageMargins left="0.5" right="0.5" top="0.5" bottom="1" header="0.5" footer="0.5"/>
  <pageSetup scale="56" orientation="portrait" horizontalDpi="1200" r:id="rId2"/>
  <headerFooter alignWithMargins="0">
    <oddHeader>&amp;LTDEC</oddHeader>
  </headerFooter>
  <legacyDrawing r:id="rId3"/>
  <oleObjects>
    <oleObject progId="MSPhotoEd.3" shapeId="7181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>
    <tabColor rgb="FFC00000"/>
    <pageSetUpPr fitToPage="1"/>
  </sheetPr>
  <dimension ref="A4:M71"/>
  <sheetViews>
    <sheetView showGridLines="0" zoomScale="75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33136</v>
      </c>
      <c r="L13" s="14" t="s">
        <v>148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62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225</v>
      </c>
      <c r="F17" s="14"/>
      <c r="G17" s="14"/>
      <c r="H17" s="14"/>
      <c r="I17" s="2" t="s">
        <v>41</v>
      </c>
      <c r="J17" s="18" t="s">
        <v>149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265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2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19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/>
      <c r="L24" s="9"/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9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2"/>
      <c r="L30" s="9"/>
    </row>
    <row r="31" spans="2:12" ht="15.75" thickBot="1">
      <c r="B31" s="2" t="s">
        <v>208</v>
      </c>
      <c r="D31" s="2"/>
      <c r="E31" s="2"/>
      <c r="F31" s="2"/>
      <c r="G31" s="2"/>
      <c r="H31" s="2" t="s">
        <v>35</v>
      </c>
      <c r="I31" s="2"/>
      <c r="K31" s="70">
        <f>K20+K22-K24-K27-K28-K29</f>
        <v>284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2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5.75" thickBot="1">
      <c r="B36" s="2" t="s">
        <v>17</v>
      </c>
      <c r="D36" s="2" t="s">
        <v>10</v>
      </c>
      <c r="E36" s="2"/>
      <c r="F36" s="104">
        <v>265</v>
      </c>
      <c r="G36" s="2"/>
      <c r="H36" s="68"/>
      <c r="I36" s="2"/>
      <c r="K36" s="117">
        <f>K31</f>
        <v>284</v>
      </c>
      <c r="L36" s="9" t="s">
        <v>46</v>
      </c>
    </row>
    <row r="37" spans="2:12" ht="14.25">
      <c r="C37" s="2"/>
      <c r="D37" s="2"/>
      <c r="E37" s="2"/>
      <c r="F37" s="2"/>
      <c r="G37" s="2"/>
      <c r="H37" s="2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2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2"/>
      <c r="G39" s="2"/>
      <c r="H39" s="2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2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2"/>
      <c r="G41" s="2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2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2"/>
      <c r="G43" s="2"/>
      <c r="H43" s="2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2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2"/>
      <c r="G45" s="2"/>
      <c r="H45" s="2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2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K51" s="2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ageSetup scale="67" orientation="portrait" horizontalDpi="1200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dataValidations xWindow="302" yWindow="398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5" orientation="portrait" horizontalDpi="1200" r:id="rId2"/>
  <headerFooter alignWithMargins="0"/>
  <legacyDrawing r:id="rId3"/>
  <oleObjects>
    <oleObject progId="MSPhotoEd.3" shapeId="10241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C00000"/>
    <pageSetUpPr fitToPage="1"/>
  </sheetPr>
  <dimension ref="A4:M71"/>
  <sheetViews>
    <sheetView showGridLines="0" zoomScale="75" workbookViewId="0">
      <selection activeCell="O26" sqref="O26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10</v>
      </c>
      <c r="B4" t="s">
        <v>53</v>
      </c>
    </row>
    <row r="5" spans="1:13">
      <c r="A5" s="127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7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B7" s="127"/>
      <c r="C7" s="127"/>
      <c r="D7" s="127"/>
      <c r="E7" s="127"/>
      <c r="F7" s="127"/>
      <c r="G7" s="127"/>
      <c r="H7" s="127"/>
      <c r="I7" s="127"/>
      <c r="J7" s="127"/>
    </row>
    <row r="8" spans="1:13">
      <c r="A8" s="127" t="s">
        <v>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A9" s="127" t="s">
        <v>203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>
      <c r="B10" s="126"/>
      <c r="C10" s="126"/>
      <c r="D10" s="126"/>
      <c r="E10" s="126"/>
      <c r="F10" s="126"/>
      <c r="G10" s="126"/>
      <c r="H10" s="126"/>
    </row>
    <row r="11" spans="1:13">
      <c r="A11" s="126" t="s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57</v>
      </c>
      <c r="D13" s="17" t="s">
        <v>60</v>
      </c>
      <c r="E13" s="14"/>
      <c r="F13" s="14"/>
      <c r="G13" s="14"/>
      <c r="H13" s="14"/>
      <c r="I13" s="2" t="s">
        <v>48</v>
      </c>
      <c r="J13" s="2"/>
      <c r="K13" s="17">
        <v>33101</v>
      </c>
      <c r="L13" s="14" t="s">
        <v>150</v>
      </c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58</v>
      </c>
      <c r="D15" s="17" t="s">
        <v>61</v>
      </c>
      <c r="E15" s="14"/>
      <c r="F15" s="14"/>
      <c r="G15" s="14"/>
      <c r="H15" s="14"/>
      <c r="I15" s="2" t="s">
        <v>47</v>
      </c>
      <c r="J15" s="17" t="s">
        <v>66</v>
      </c>
      <c r="K15" s="14"/>
      <c r="L15" s="14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59</v>
      </c>
      <c r="D17" s="2"/>
      <c r="E17" s="17" t="s">
        <v>133</v>
      </c>
      <c r="F17" s="14"/>
      <c r="G17" s="14"/>
      <c r="H17" s="14"/>
      <c r="I17" s="2" t="s">
        <v>41</v>
      </c>
      <c r="J17" s="18" t="s">
        <v>144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207</v>
      </c>
      <c r="D20" s="2"/>
      <c r="E20" s="2"/>
      <c r="F20" s="2"/>
      <c r="G20" s="2" t="s">
        <v>37</v>
      </c>
      <c r="H20" s="2"/>
      <c r="I20" s="2"/>
      <c r="K20" s="75">
        <v>121</v>
      </c>
      <c r="L20" s="9" t="s">
        <v>39</v>
      </c>
    </row>
    <row r="21" spans="2:12" ht="14.25">
      <c r="C21" s="2"/>
      <c r="D21" s="2"/>
      <c r="E21" s="2"/>
      <c r="F21" s="2"/>
      <c r="G21" s="2"/>
      <c r="H21" s="2"/>
      <c r="I21" s="2"/>
      <c r="J21" t="s">
        <v>10</v>
      </c>
      <c r="K21" s="2"/>
      <c r="L21" s="9"/>
    </row>
    <row r="22" spans="2:12" ht="14.25">
      <c r="B22" s="2" t="s">
        <v>3</v>
      </c>
      <c r="D22" s="2"/>
      <c r="E22" s="2"/>
      <c r="F22" s="67"/>
      <c r="G22" s="2"/>
      <c r="H22" s="2"/>
      <c r="J22" s="2" t="s">
        <v>4</v>
      </c>
      <c r="K22" s="68">
        <v>53</v>
      </c>
      <c r="L22" s="9"/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5</v>
      </c>
      <c r="D24" s="2"/>
      <c r="E24" s="2"/>
      <c r="F24" s="2"/>
      <c r="G24" s="2"/>
      <c r="H24" s="2"/>
      <c r="J24" s="2" t="s">
        <v>6</v>
      </c>
      <c r="K24" s="68">
        <v>46</v>
      </c>
      <c r="L24" s="9"/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7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8</v>
      </c>
      <c r="E27" s="2"/>
      <c r="F27" s="2"/>
      <c r="G27" s="2"/>
      <c r="H27" s="2"/>
      <c r="J27" s="2" t="s">
        <v>6</v>
      </c>
      <c r="K27" s="68"/>
      <c r="L27" s="9" t="s">
        <v>36</v>
      </c>
    </row>
    <row r="28" spans="2:12" ht="14.25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69"/>
      <c r="L28" s="9" t="s">
        <v>36</v>
      </c>
    </row>
    <row r="29" spans="2:12" ht="15" thickBot="1">
      <c r="C29" s="2"/>
      <c r="D29" s="2" t="s">
        <v>12</v>
      </c>
      <c r="E29" s="2"/>
      <c r="F29" s="57"/>
      <c r="G29" s="57"/>
      <c r="H29" s="57"/>
      <c r="I29" s="60"/>
      <c r="J29" s="2" t="s">
        <v>6</v>
      </c>
      <c r="K29" s="69"/>
      <c r="L29" s="9"/>
    </row>
    <row r="30" spans="2:12" ht="15" thickBot="1">
      <c r="C30" s="2"/>
      <c r="D30" s="2"/>
      <c r="E30" s="2"/>
      <c r="F30" s="61"/>
      <c r="G30" s="61"/>
      <c r="H30" s="61"/>
      <c r="I30" s="61"/>
      <c r="K30" s="2"/>
      <c r="L30" s="9"/>
    </row>
    <row r="31" spans="2:12" ht="15.75" thickBot="1">
      <c r="B31" s="2" t="s">
        <v>209</v>
      </c>
      <c r="D31" s="2"/>
      <c r="E31" s="2"/>
      <c r="F31" s="2"/>
      <c r="G31" s="2"/>
      <c r="H31" s="2" t="s">
        <v>35</v>
      </c>
      <c r="I31" s="2"/>
      <c r="K31" s="70">
        <f>K20+K22-K24-K27-K28-K29</f>
        <v>128</v>
      </c>
      <c r="L31" s="9"/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13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2" t="s">
        <v>16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5">
      <c r="B36" s="2" t="s">
        <v>17</v>
      </c>
      <c r="D36" s="2" t="s">
        <v>10</v>
      </c>
      <c r="E36" s="2"/>
      <c r="F36" s="104">
        <f>K31-H36</f>
        <v>128</v>
      </c>
      <c r="G36" s="2"/>
      <c r="H36" s="68"/>
      <c r="I36" s="2"/>
      <c r="K36" s="72">
        <f>K31</f>
        <v>128</v>
      </c>
      <c r="L36" s="9" t="s">
        <v>46</v>
      </c>
    </row>
    <row r="37" spans="2:12" ht="14.25">
      <c r="C37" s="2"/>
      <c r="D37" s="2"/>
      <c r="E37" s="2"/>
      <c r="F37" s="2"/>
      <c r="G37" s="2"/>
      <c r="H37" s="2"/>
      <c r="I37" s="2"/>
      <c r="K37" s="38"/>
      <c r="L37" s="9"/>
    </row>
    <row r="38" spans="2:12" ht="14.25">
      <c r="B38" s="2" t="s">
        <v>18</v>
      </c>
      <c r="D38" s="2"/>
      <c r="E38" s="2"/>
      <c r="F38" s="68"/>
      <c r="G38" s="2"/>
      <c r="H38" s="68"/>
      <c r="I38" s="2"/>
      <c r="K38" s="72">
        <f>F38+H38</f>
        <v>0</v>
      </c>
      <c r="L38" s="9" t="s">
        <v>40</v>
      </c>
    </row>
    <row r="39" spans="2:12" ht="14.25">
      <c r="C39" s="2"/>
      <c r="D39" s="2"/>
      <c r="E39" s="2"/>
      <c r="F39" s="2"/>
      <c r="G39" s="2"/>
      <c r="H39" s="2"/>
      <c r="I39" s="2"/>
      <c r="K39" s="38"/>
      <c r="L39" s="9"/>
    </row>
    <row r="40" spans="2:12" ht="14.25">
      <c r="B40" s="2" t="s">
        <v>19</v>
      </c>
      <c r="D40" s="2"/>
      <c r="E40" s="2"/>
      <c r="F40" s="68"/>
      <c r="G40" s="2"/>
      <c r="H40" s="68"/>
      <c r="I40" s="2"/>
      <c r="K40" s="72">
        <f>F40+H40</f>
        <v>0</v>
      </c>
      <c r="L40" s="9" t="s">
        <v>45</v>
      </c>
    </row>
    <row r="41" spans="2:12" ht="14.25">
      <c r="C41" s="2"/>
      <c r="D41" s="2"/>
      <c r="E41" s="2"/>
      <c r="F41" s="2"/>
      <c r="G41" s="2"/>
      <c r="H41" s="67"/>
      <c r="I41" s="2"/>
      <c r="K41" s="38"/>
      <c r="L41" s="9"/>
    </row>
    <row r="42" spans="2:12" ht="14.25">
      <c r="B42" s="2" t="s">
        <v>20</v>
      </c>
      <c r="D42" s="2"/>
      <c r="E42" s="2"/>
      <c r="F42" s="68"/>
      <c r="G42" s="2"/>
      <c r="H42" s="68"/>
      <c r="I42" s="2"/>
      <c r="K42" s="72">
        <f>F42+H42</f>
        <v>0</v>
      </c>
      <c r="L42" s="9" t="s">
        <v>45</v>
      </c>
    </row>
    <row r="43" spans="2:12" ht="14.25">
      <c r="C43" s="2" t="s">
        <v>10</v>
      </c>
      <c r="D43" s="2"/>
      <c r="E43" s="2"/>
      <c r="F43" s="2"/>
      <c r="G43" s="2"/>
      <c r="H43" s="2"/>
      <c r="I43" s="2"/>
      <c r="K43" s="38"/>
      <c r="L43" s="9"/>
    </row>
    <row r="44" spans="2:12" ht="14.25">
      <c r="B44" s="2" t="s">
        <v>21</v>
      </c>
      <c r="D44" s="2"/>
      <c r="E44" s="2"/>
      <c r="F44" s="68"/>
      <c r="G44" s="2"/>
      <c r="H44" s="71"/>
      <c r="I44" s="2"/>
      <c r="K44" s="72">
        <f>F44+H44</f>
        <v>0</v>
      </c>
      <c r="L44" s="9" t="s">
        <v>43</v>
      </c>
    </row>
    <row r="45" spans="2:12" ht="14.25">
      <c r="C45" s="2"/>
      <c r="D45" s="2"/>
      <c r="E45" s="2"/>
      <c r="F45" s="2"/>
      <c r="G45" s="2"/>
      <c r="H45" s="2"/>
      <c r="I45" s="2"/>
      <c r="K45" s="38"/>
      <c r="L45" s="9"/>
    </row>
    <row r="46" spans="2:12" ht="14.25">
      <c r="B46" s="2" t="s">
        <v>22</v>
      </c>
      <c r="D46" s="2"/>
      <c r="E46" s="2"/>
      <c r="F46" s="68"/>
      <c r="G46" s="2"/>
      <c r="H46" s="68"/>
      <c r="I46" s="2"/>
      <c r="K46" s="72">
        <f>F46+H46</f>
        <v>0</v>
      </c>
      <c r="L46" s="9" t="s">
        <v>44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23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24</v>
      </c>
      <c r="C50" s="2" t="s">
        <v>25</v>
      </c>
      <c r="E50" s="2"/>
      <c r="F50" s="2"/>
      <c r="G50" s="2"/>
      <c r="H50" s="2"/>
      <c r="I50" s="2"/>
      <c r="K50" s="68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26</v>
      </c>
      <c r="C52" s="2" t="s">
        <v>27</v>
      </c>
      <c r="D52" s="2"/>
      <c r="E52" s="2"/>
      <c r="G52" s="2"/>
      <c r="H52" s="2"/>
      <c r="I52" s="2"/>
      <c r="K52" s="68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28</v>
      </c>
      <c r="C54" s="2" t="s">
        <v>29</v>
      </c>
      <c r="D54" s="2"/>
      <c r="E54" s="2"/>
      <c r="G54" s="2"/>
      <c r="H54" s="2"/>
      <c r="I54" s="2"/>
      <c r="K54" s="68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30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4.25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40"/>
      <c r="J60" s="9" t="s">
        <v>51</v>
      </c>
      <c r="K60" s="40" t="s">
        <v>223</v>
      </c>
      <c r="L60" s="9" t="s">
        <v>52</v>
      </c>
    </row>
    <row r="61" spans="2:12" ht="14.25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19"/>
      <c r="C66" s="14"/>
      <c r="D66" s="14"/>
      <c r="E66" s="14"/>
      <c r="F66" s="14"/>
      <c r="G66" s="14"/>
      <c r="H66" s="15"/>
      <c r="I66" s="17"/>
      <c r="J66" s="2"/>
      <c r="K66" s="68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19"/>
      <c r="C68" s="14"/>
      <c r="D68" s="14"/>
      <c r="E68" s="14"/>
      <c r="F68" s="14"/>
      <c r="G68" s="14"/>
      <c r="H68" s="8"/>
      <c r="I68" s="20"/>
      <c r="J68" s="8"/>
      <c r="K68" s="68"/>
      <c r="L68" s="2"/>
    </row>
    <row r="69" spans="2:12" ht="14.25">
      <c r="B69" s="2"/>
      <c r="D69" s="2"/>
      <c r="E69" s="2"/>
      <c r="F69" s="2"/>
      <c r="G69" s="2"/>
      <c r="H69" s="8"/>
      <c r="I69" s="2"/>
      <c r="K69" s="2" t="s">
        <v>201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B71" s="2" t="s">
        <v>206</v>
      </c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customSheetViews>
    <customSheetView guid="{36466C3B-22B1-4B5B-BCD8-ACAC8B7FCEAF}" scale="75" showGridLines="0" fitToPage="1" showRuler="0">
      <pageMargins left="0.75" right="0.75" top="1" bottom="1" header="0.5" footer="0.5"/>
      <pageSetup scale="67" orientation="portrait" horizontalDpi="1200" r:id="rId1"/>
      <headerFooter alignWithMargins="0"/>
    </customSheetView>
  </customSheetViews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330" yWindow="481" count="3">
    <dataValidation type="whole" operator="greaterThanOrEqual" allowBlank="1" showInputMessage="1" showErrorMessage="1" error="INVALID ENTRY! PLEASE TRY AGAIN...WHOLE NUMBERS ONLY." prompt="NO DECIMALS ALLOWED! " sqref="F22 K20 K22 K24 K27:K29 K66 K68 H36 F38 F40 F42 F44 F46 H38 H40:H42 H44 H46 K36 K38 K40 K42 K44 K46 K50 K52 K54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6">
      <formula1>0</formula1>
      <formula2>K31</formula2>
    </dataValidation>
    <dataValidation type="whole" operator="greaterThanOrEqual" allowBlank="1" showInputMessage="1" showErrorMessage="1" error="INVALID ENTRY!  PLEASE TRY AGAIN...WHOLE NUMBERS ONLY." prompt="NO DECIMALS ALLOWED! " sqref="K31">
      <formula1>0</formula1>
    </dataValidation>
  </dataValidations>
  <pageMargins left="0.75" right="0.75" top="1" bottom="1" header="0.5" footer="0.5"/>
  <pageSetup scale="65" orientation="portrait" horizontalDpi="1200" r:id="rId2"/>
  <headerFooter alignWithMargins="0"/>
  <legacyDrawing r:id="rId3"/>
  <oleObjects>
    <oleObject progId="MSPhotoEd.3" shapeId="921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6:M73"/>
  <sheetViews>
    <sheetView showGridLines="0" zoomScale="75" workbookViewId="0">
      <selection activeCell="S29" sqref="S29"/>
    </sheetView>
  </sheetViews>
  <sheetFormatPr defaultRowHeight="12.75"/>
  <sheetData>
    <row r="6" spans="1:13">
      <c r="A6" t="s">
        <v>10</v>
      </c>
      <c r="B6" t="s">
        <v>53</v>
      </c>
    </row>
    <row r="7" spans="1:13">
      <c r="A7" s="127" t="s">
        <v>34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>
      <c r="A8" s="127" t="s">
        <v>42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>
      <c r="B9" s="127"/>
      <c r="C9" s="127"/>
      <c r="D9" s="127"/>
      <c r="E9" s="127"/>
      <c r="F9" s="127"/>
      <c r="G9" s="127"/>
      <c r="H9" s="127"/>
      <c r="I9" s="127"/>
      <c r="J9" s="127"/>
    </row>
    <row r="10" spans="1:13">
      <c r="A10" s="127" t="s">
        <v>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>
      <c r="A11" s="127" t="s">
        <v>203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3">
      <c r="B12" s="126"/>
      <c r="C12" s="126"/>
      <c r="D12" s="126"/>
      <c r="E12" s="126"/>
      <c r="F12" s="126"/>
      <c r="G12" s="126"/>
      <c r="H12" s="126"/>
    </row>
    <row r="13" spans="1:13">
      <c r="A13" s="126" t="s">
        <v>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14.25">
      <c r="B15" s="2" t="s">
        <v>57</v>
      </c>
      <c r="D15" s="17" t="s">
        <v>60</v>
      </c>
      <c r="E15" s="14"/>
      <c r="F15" s="14"/>
      <c r="G15" s="14"/>
      <c r="H15" s="14"/>
      <c r="I15" s="2" t="s">
        <v>48</v>
      </c>
      <c r="J15" s="2"/>
      <c r="K15" s="17">
        <v>331.01</v>
      </c>
      <c r="L15" s="14" t="s">
        <v>151</v>
      </c>
    </row>
    <row r="16" spans="1:13" ht="14.25">
      <c r="C16" s="2"/>
      <c r="D16" s="2"/>
      <c r="E16" s="2"/>
      <c r="F16" s="2"/>
      <c r="G16" s="2"/>
      <c r="H16" s="2"/>
      <c r="I16" s="2"/>
      <c r="J16" s="2"/>
      <c r="K16" s="8"/>
      <c r="L16" s="2"/>
    </row>
    <row r="17" spans="1:12" ht="14.25">
      <c r="B17" s="2" t="s">
        <v>58</v>
      </c>
      <c r="D17" s="17" t="s">
        <v>236</v>
      </c>
      <c r="E17" s="14"/>
      <c r="F17" s="14"/>
      <c r="G17" s="14"/>
      <c r="H17" s="14"/>
      <c r="I17" s="2" t="s">
        <v>47</v>
      </c>
      <c r="J17" s="17" t="s">
        <v>66</v>
      </c>
      <c r="K17" s="14"/>
      <c r="L17" s="14"/>
    </row>
    <row r="18" spans="1:12" ht="14.25">
      <c r="C18" s="2"/>
      <c r="D18" s="2"/>
      <c r="E18" s="2"/>
      <c r="F18" s="2"/>
      <c r="G18" s="2"/>
      <c r="H18" s="2"/>
      <c r="I18" s="2"/>
      <c r="J18" s="8"/>
      <c r="K18" s="8"/>
      <c r="L18" s="2"/>
    </row>
    <row r="19" spans="1:12" ht="14.25">
      <c r="B19" s="2" t="s">
        <v>59</v>
      </c>
      <c r="D19" s="2"/>
      <c r="E19" s="17" t="s">
        <v>237</v>
      </c>
      <c r="F19" s="14"/>
      <c r="G19" s="14"/>
      <c r="H19" s="14"/>
      <c r="I19" s="2" t="s">
        <v>41</v>
      </c>
      <c r="J19" s="18" t="s">
        <v>143</v>
      </c>
      <c r="K19" s="6"/>
      <c r="L19" s="6"/>
    </row>
    <row r="20" spans="1:12" ht="14.25">
      <c r="B20" t="s">
        <v>187</v>
      </c>
      <c r="D20" s="2"/>
      <c r="E20" s="2"/>
      <c r="F20" s="2"/>
      <c r="G20" s="2"/>
      <c r="H20" s="2"/>
      <c r="I20" s="2"/>
      <c r="J20" s="2" t="s">
        <v>6</v>
      </c>
      <c r="K20" s="2"/>
      <c r="L20" s="2"/>
    </row>
    <row r="21" spans="1:12" ht="15">
      <c r="B21" s="7" t="s">
        <v>2</v>
      </c>
      <c r="D21" s="8"/>
      <c r="E21" s="8"/>
      <c r="F21" s="2"/>
      <c r="G21" s="2"/>
      <c r="H21" s="2"/>
      <c r="I21" s="2"/>
      <c r="J21" s="2"/>
      <c r="K21" s="2"/>
      <c r="L21" s="2"/>
    </row>
    <row r="22" spans="1:12" ht="15">
      <c r="B22" s="2" t="s">
        <v>207</v>
      </c>
      <c r="C22" s="115"/>
      <c r="D22" s="115"/>
      <c r="E22" s="115"/>
      <c r="F22" s="2"/>
      <c r="G22" s="2" t="s">
        <v>37</v>
      </c>
      <c r="H22" s="2"/>
      <c r="I22" s="2"/>
      <c r="K22" s="75">
        <v>268</v>
      </c>
      <c r="L22" s="9" t="s">
        <v>39</v>
      </c>
    </row>
    <row r="23" spans="1:12" ht="14.25">
      <c r="C23" s="2"/>
      <c r="D23" s="2"/>
      <c r="E23" s="2"/>
      <c r="F23" s="2"/>
      <c r="G23" s="2"/>
      <c r="H23" s="2"/>
      <c r="I23" s="2"/>
      <c r="J23" t="s">
        <v>10</v>
      </c>
      <c r="K23" s="2"/>
      <c r="L23" s="9"/>
    </row>
    <row r="24" spans="1:12" ht="14.25">
      <c r="B24" s="2" t="s">
        <v>3</v>
      </c>
      <c r="D24" s="2"/>
      <c r="E24" s="2"/>
      <c r="F24" s="67"/>
      <c r="G24" s="2"/>
      <c r="H24" s="2"/>
      <c r="J24" s="2"/>
      <c r="K24" s="68"/>
      <c r="L24" s="9" t="s">
        <v>36</v>
      </c>
    </row>
    <row r="25" spans="1:12" ht="14.25">
      <c r="C25" s="2"/>
      <c r="D25" s="2"/>
      <c r="E25" s="2"/>
      <c r="F25" s="2"/>
      <c r="G25" s="2"/>
      <c r="H25" s="2"/>
      <c r="J25" s="2"/>
      <c r="K25" s="2"/>
      <c r="L25" s="9"/>
    </row>
    <row r="26" spans="1:12" ht="14.25">
      <c r="B26" s="2" t="s">
        <v>5</v>
      </c>
      <c r="D26" s="2"/>
      <c r="E26" s="2"/>
      <c r="F26" s="2"/>
      <c r="G26" s="2"/>
      <c r="H26" s="2"/>
      <c r="J26" s="2" t="s">
        <v>6</v>
      </c>
      <c r="K26" s="68"/>
      <c r="L26" s="9" t="s">
        <v>36</v>
      </c>
    </row>
    <row r="27" spans="1:12" ht="14.25">
      <c r="C27" s="2"/>
      <c r="D27" s="2"/>
      <c r="E27" s="2"/>
      <c r="F27" s="2"/>
      <c r="G27" s="2"/>
      <c r="H27" s="2"/>
      <c r="J27" s="2"/>
      <c r="K27" s="2"/>
      <c r="L27" s="9"/>
    </row>
    <row r="28" spans="1:12" ht="14.25">
      <c r="B28" s="2" t="s">
        <v>7</v>
      </c>
      <c r="D28" s="2"/>
      <c r="E28" s="2"/>
      <c r="F28" s="2"/>
      <c r="G28" s="2"/>
      <c r="H28" s="2"/>
      <c r="J28" s="2"/>
      <c r="K28" s="2"/>
      <c r="L28" s="9"/>
    </row>
    <row r="29" spans="1:12" ht="14.25">
      <c r="C29" s="2"/>
      <c r="D29" s="2" t="s">
        <v>8</v>
      </c>
      <c r="E29" s="2"/>
      <c r="F29" s="2"/>
      <c r="G29" s="2"/>
      <c r="H29" s="2"/>
      <c r="J29" s="2"/>
      <c r="K29" s="68"/>
      <c r="L29" s="9" t="s">
        <v>36</v>
      </c>
    </row>
    <row r="30" spans="1:12" ht="14.25">
      <c r="C30" s="2"/>
      <c r="D30" s="2" t="s">
        <v>9</v>
      </c>
      <c r="E30" s="2"/>
      <c r="F30" s="2"/>
      <c r="G30" s="2"/>
      <c r="H30" s="2"/>
      <c r="J30" s="2" t="s">
        <v>11</v>
      </c>
      <c r="K30" s="69"/>
      <c r="L30" s="9" t="s">
        <v>36</v>
      </c>
    </row>
    <row r="31" spans="1:12" ht="15.75" thickBot="1">
      <c r="A31" s="2"/>
      <c r="B31" s="2" t="s">
        <v>188</v>
      </c>
      <c r="C31" s="2"/>
      <c r="D31" s="2" t="s">
        <v>186</v>
      </c>
      <c r="E31" s="2"/>
      <c r="F31" s="57" t="s">
        <v>185</v>
      </c>
      <c r="G31" s="57" t="s">
        <v>238</v>
      </c>
      <c r="H31" s="57"/>
      <c r="I31" s="60"/>
      <c r="J31" s="2" t="s">
        <v>6</v>
      </c>
      <c r="K31" s="69">
        <v>168</v>
      </c>
      <c r="L31" s="9" t="s">
        <v>36</v>
      </c>
    </row>
    <row r="32" spans="1:12" ht="15" thickBot="1">
      <c r="C32" s="2"/>
      <c r="D32" s="2"/>
      <c r="E32" s="2"/>
      <c r="F32" s="61"/>
      <c r="G32" s="61"/>
      <c r="H32" s="61"/>
      <c r="I32" s="61"/>
      <c r="K32" s="2"/>
      <c r="L32" s="9"/>
    </row>
    <row r="33" spans="2:12" ht="15.75" thickBot="1">
      <c r="B33" s="2" t="s">
        <v>208</v>
      </c>
      <c r="D33" s="2"/>
      <c r="E33" s="2"/>
      <c r="F33" s="2"/>
      <c r="G33" s="2"/>
      <c r="H33" s="2" t="s">
        <v>35</v>
      </c>
      <c r="I33" s="2"/>
      <c r="K33" s="70">
        <f>K22+K24-K26-K29-K30-K31</f>
        <v>100</v>
      </c>
      <c r="L33" s="9" t="s">
        <v>36</v>
      </c>
    </row>
    <row r="34" spans="2:12" ht="14.25">
      <c r="C34" s="2"/>
      <c r="D34" s="2"/>
      <c r="E34" s="2"/>
      <c r="F34" s="2"/>
      <c r="G34" s="2"/>
      <c r="H34" s="2"/>
      <c r="I34" s="2"/>
      <c r="K34" s="2"/>
      <c r="L34" s="9"/>
    </row>
    <row r="35" spans="2:12" ht="15">
      <c r="B35" s="10" t="s">
        <v>13</v>
      </c>
      <c r="D35" s="2"/>
      <c r="E35" s="2"/>
      <c r="F35" s="2"/>
      <c r="G35" s="2"/>
      <c r="H35" s="2"/>
      <c r="I35" s="2"/>
      <c r="K35" s="2"/>
      <c r="L35" s="9"/>
    </row>
    <row r="36" spans="2:12" ht="14.25">
      <c r="B36" s="5" t="s">
        <v>14</v>
      </c>
      <c r="D36" s="2"/>
      <c r="E36" s="2"/>
      <c r="F36" s="6" t="s">
        <v>49</v>
      </c>
      <c r="G36" s="11"/>
      <c r="H36" s="6" t="s">
        <v>38</v>
      </c>
      <c r="J36" s="9" t="s">
        <v>15</v>
      </c>
      <c r="K36" s="2" t="s">
        <v>16</v>
      </c>
      <c r="L36" s="9"/>
    </row>
    <row r="37" spans="2:12" ht="14.25">
      <c r="C37" s="2"/>
      <c r="D37" s="2"/>
      <c r="E37" s="2"/>
      <c r="F37" s="2"/>
      <c r="G37" s="2"/>
      <c r="H37" s="2"/>
      <c r="I37" s="2"/>
      <c r="K37" s="2"/>
      <c r="L37" s="2"/>
    </row>
    <row r="38" spans="2:12" ht="15">
      <c r="B38" s="2" t="s">
        <v>17</v>
      </c>
      <c r="D38" s="2" t="s">
        <v>10</v>
      </c>
      <c r="E38" s="2"/>
      <c r="F38" s="104">
        <f>K33-H38</f>
        <v>100</v>
      </c>
      <c r="G38" s="2"/>
      <c r="H38" s="68"/>
      <c r="I38" s="2"/>
      <c r="K38" s="72">
        <f>K33</f>
        <v>100</v>
      </c>
      <c r="L38" s="9" t="s">
        <v>46</v>
      </c>
    </row>
    <row r="39" spans="2:12" ht="14.25">
      <c r="C39" s="2"/>
      <c r="D39" s="2"/>
      <c r="E39" s="2"/>
      <c r="F39" s="2"/>
      <c r="G39" s="2"/>
      <c r="H39" s="2"/>
      <c r="I39" s="2"/>
      <c r="K39" s="38"/>
      <c r="L39" s="9"/>
    </row>
    <row r="40" spans="2:12" ht="14.25">
      <c r="B40" s="2" t="s">
        <v>18</v>
      </c>
      <c r="D40" s="2"/>
      <c r="E40" s="2"/>
      <c r="F40" s="68"/>
      <c r="G40" s="2"/>
      <c r="H40" s="68"/>
      <c r="I40" s="2"/>
      <c r="K40" s="72">
        <f>F40+H40</f>
        <v>0</v>
      </c>
      <c r="L40" s="9" t="s">
        <v>40</v>
      </c>
    </row>
    <row r="41" spans="2:12" ht="14.25">
      <c r="C41" s="2"/>
      <c r="D41" s="2"/>
      <c r="E41" s="2"/>
      <c r="F41" s="2"/>
      <c r="G41" s="2"/>
      <c r="H41" s="2"/>
      <c r="I41" s="2"/>
      <c r="K41" s="38"/>
      <c r="L41" s="9"/>
    </row>
    <row r="42" spans="2:12" ht="14.25">
      <c r="B42" s="2" t="s">
        <v>19</v>
      </c>
      <c r="D42" s="2"/>
      <c r="E42" s="2"/>
      <c r="F42" s="68"/>
      <c r="G42" s="2"/>
      <c r="H42" s="68"/>
      <c r="I42" s="2"/>
      <c r="K42" s="72">
        <f>F42+H42</f>
        <v>0</v>
      </c>
      <c r="L42" s="9" t="s">
        <v>45</v>
      </c>
    </row>
    <row r="43" spans="2:12" ht="14.25">
      <c r="C43" s="2"/>
      <c r="D43" s="2"/>
      <c r="E43" s="2"/>
      <c r="F43" s="2"/>
      <c r="G43" s="2"/>
      <c r="H43" s="67"/>
      <c r="I43" s="2"/>
      <c r="K43" s="38"/>
      <c r="L43" s="9"/>
    </row>
    <row r="44" spans="2:12" ht="14.25">
      <c r="B44" s="2" t="s">
        <v>20</v>
      </c>
      <c r="D44" s="2"/>
      <c r="E44" s="2"/>
      <c r="F44" s="68"/>
      <c r="G44" s="2"/>
      <c r="H44" s="68"/>
      <c r="I44" s="2"/>
      <c r="K44" s="72">
        <f>F44+H44</f>
        <v>0</v>
      </c>
      <c r="L44" s="9" t="s">
        <v>45</v>
      </c>
    </row>
    <row r="45" spans="2:12" ht="14.25">
      <c r="C45" s="2" t="s">
        <v>10</v>
      </c>
      <c r="D45" s="2"/>
      <c r="E45" s="2"/>
      <c r="F45" s="2"/>
      <c r="G45" s="2"/>
      <c r="H45" s="2"/>
      <c r="I45" s="2"/>
      <c r="K45" s="38"/>
      <c r="L45" s="9"/>
    </row>
    <row r="46" spans="2:12" ht="14.25">
      <c r="B46" s="2" t="s">
        <v>21</v>
      </c>
      <c r="D46" s="2"/>
      <c r="E46" s="2"/>
      <c r="F46" s="68"/>
      <c r="G46" s="2"/>
      <c r="H46" s="71"/>
      <c r="I46" s="2"/>
      <c r="K46" s="72">
        <f>F46+H46</f>
        <v>0</v>
      </c>
      <c r="L46" s="9" t="s">
        <v>43</v>
      </c>
    </row>
    <row r="47" spans="2:12" ht="14.25">
      <c r="C47" s="2"/>
      <c r="D47" s="2"/>
      <c r="E47" s="2"/>
      <c r="F47" s="2"/>
      <c r="G47" s="2"/>
      <c r="H47" s="2"/>
      <c r="I47" s="2"/>
      <c r="K47" s="38"/>
      <c r="L47" s="9"/>
    </row>
    <row r="48" spans="2:12" ht="14.25">
      <c r="B48" s="2" t="s">
        <v>22</v>
      </c>
      <c r="D48" s="2"/>
      <c r="E48" s="2"/>
      <c r="F48" s="68"/>
      <c r="G48" s="2"/>
      <c r="H48" s="68"/>
      <c r="I48" s="2"/>
      <c r="K48" s="72">
        <f>F48+H48</f>
        <v>0</v>
      </c>
      <c r="L48" s="9" t="s">
        <v>44</v>
      </c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5">
      <c r="B50" s="7" t="s">
        <v>23</v>
      </c>
      <c r="D50" s="8"/>
      <c r="E50" s="8"/>
      <c r="F50" s="8"/>
      <c r="G50" s="8"/>
      <c r="H50" s="2"/>
      <c r="I50" s="2"/>
      <c r="K50" s="2"/>
      <c r="L50" s="2"/>
    </row>
    <row r="51" spans="2:12" ht="14.25">
      <c r="C51" s="2"/>
      <c r="D51" s="2"/>
      <c r="E51" s="2"/>
      <c r="F51" s="2"/>
      <c r="G51" s="2"/>
      <c r="H51" s="2"/>
      <c r="I51" s="2"/>
      <c r="K51" s="2"/>
      <c r="L51" s="2"/>
    </row>
    <row r="52" spans="2:12" ht="14.25">
      <c r="B52" s="2" t="s">
        <v>24</v>
      </c>
      <c r="C52" s="2" t="s">
        <v>25</v>
      </c>
      <c r="E52" s="2"/>
      <c r="F52" s="2"/>
      <c r="G52" s="2"/>
      <c r="H52" s="2"/>
      <c r="I52" s="2"/>
      <c r="K52" s="68"/>
      <c r="L52" s="2"/>
    </row>
    <row r="53" spans="2:12" ht="14.25">
      <c r="C53" s="2"/>
      <c r="D53" s="2"/>
      <c r="E53" s="2"/>
      <c r="F53" s="2"/>
      <c r="G53" s="2"/>
      <c r="H53" s="2"/>
      <c r="I53" s="2"/>
      <c r="L53" s="2"/>
    </row>
    <row r="54" spans="2:12" ht="14.25">
      <c r="B54" s="2" t="s">
        <v>26</v>
      </c>
      <c r="C54" s="2" t="s">
        <v>27</v>
      </c>
      <c r="D54" s="2"/>
      <c r="E54" s="2"/>
      <c r="G54" s="2"/>
      <c r="H54" s="2"/>
      <c r="I54" s="2"/>
      <c r="K54" s="68"/>
      <c r="L54" s="2"/>
    </row>
    <row r="55" spans="2:12" ht="14.25">
      <c r="B55" s="2"/>
      <c r="C55" s="2"/>
      <c r="D55" s="2"/>
      <c r="E55" s="2"/>
      <c r="G55" s="2"/>
      <c r="H55" s="2"/>
      <c r="I55" s="2"/>
      <c r="K55" s="2"/>
      <c r="L55" s="2"/>
    </row>
    <row r="56" spans="2:12" ht="14.25">
      <c r="B56" s="2" t="s">
        <v>28</v>
      </c>
      <c r="C56" s="2" t="s">
        <v>29</v>
      </c>
      <c r="D56" s="2"/>
      <c r="E56" s="2"/>
      <c r="G56" s="2"/>
      <c r="H56" s="2"/>
      <c r="I56" s="2"/>
      <c r="K56" s="68"/>
      <c r="L56" s="2"/>
    </row>
    <row r="57" spans="2:12" ht="14.25">
      <c r="C57" s="2"/>
      <c r="D57" s="2"/>
      <c r="E57" s="2"/>
      <c r="F57" s="2"/>
      <c r="G57" s="2"/>
      <c r="H57" s="2"/>
      <c r="I57" s="2"/>
      <c r="K57" s="2"/>
      <c r="L57" s="2"/>
    </row>
    <row r="58" spans="2:12" ht="14.25">
      <c r="C58" s="2"/>
      <c r="D58" s="2" t="s">
        <v>30</v>
      </c>
      <c r="F58" s="2"/>
      <c r="G58" s="2"/>
      <c r="H58" s="2"/>
      <c r="I58" s="2"/>
      <c r="K58" s="6">
        <f>K52+K54+K56</f>
        <v>0</v>
      </c>
      <c r="L58" s="2"/>
    </row>
    <row r="59" spans="2:12" ht="15" thickBot="1"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2:12" ht="14.25">
      <c r="B60" s="5" t="s">
        <v>56</v>
      </c>
      <c r="D60" s="8"/>
      <c r="E60" s="8"/>
      <c r="F60" s="8"/>
      <c r="G60" s="8"/>
      <c r="H60" s="8"/>
      <c r="I60" s="8"/>
      <c r="J60" s="8"/>
      <c r="K60" s="8"/>
      <c r="L60" s="2"/>
    </row>
    <row r="61" spans="2:12" ht="15" thickBot="1">
      <c r="B61" s="2" t="s">
        <v>31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5" thickBot="1">
      <c r="C62" s="2"/>
      <c r="D62" s="2"/>
      <c r="E62" s="2"/>
      <c r="F62" s="2"/>
      <c r="G62" s="2"/>
      <c r="H62" s="2"/>
      <c r="I62" s="40"/>
      <c r="J62" s="9" t="s">
        <v>51</v>
      </c>
      <c r="K62" s="40" t="s">
        <v>223</v>
      </c>
      <c r="L62" s="9" t="s">
        <v>52</v>
      </c>
    </row>
    <row r="63" spans="2:12" ht="14.25">
      <c r="B63" s="2" t="s">
        <v>32</v>
      </c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C66" s="2"/>
      <c r="D66" s="3"/>
      <c r="E66" s="2"/>
      <c r="F66" s="2"/>
      <c r="G66" s="2"/>
      <c r="H66" s="2"/>
      <c r="I66" s="4" t="s">
        <v>55</v>
      </c>
      <c r="J66" s="2"/>
      <c r="K66" s="3" t="s">
        <v>54</v>
      </c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4.25">
      <c r="B68" s="19"/>
      <c r="C68" s="14"/>
      <c r="D68" s="14"/>
      <c r="E68" s="14"/>
      <c r="F68" s="14"/>
      <c r="G68" s="14"/>
      <c r="H68" s="15"/>
      <c r="I68" s="17"/>
      <c r="J68" s="2"/>
      <c r="K68" s="68"/>
      <c r="L68" s="2"/>
    </row>
    <row r="69" spans="2:12" ht="14.25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ht="15">
      <c r="B70" s="19"/>
      <c r="C70" s="14"/>
      <c r="D70" s="14"/>
      <c r="E70" s="14"/>
      <c r="F70" s="14"/>
      <c r="G70" s="14"/>
      <c r="H70" s="8"/>
      <c r="I70" s="20"/>
      <c r="J70" s="8"/>
      <c r="K70" s="68"/>
      <c r="L70" s="2"/>
    </row>
    <row r="71" spans="2:12" ht="14.25">
      <c r="B71" s="2" t="s">
        <v>206</v>
      </c>
      <c r="D71" s="2"/>
      <c r="E71" s="2"/>
      <c r="F71" s="2"/>
      <c r="G71" s="2"/>
      <c r="H71" s="8"/>
      <c r="I71" s="2"/>
      <c r="K71" s="2" t="s">
        <v>201</v>
      </c>
      <c r="L71" s="2"/>
    </row>
    <row r="72" spans="2:12" ht="14.25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ht="14.25">
      <c r="C73" s="2"/>
      <c r="D73" s="2"/>
      <c r="E73" s="2"/>
      <c r="F73" s="2"/>
      <c r="G73" s="2"/>
      <c r="H73" s="2"/>
      <c r="I73" s="2"/>
      <c r="J73" s="2"/>
      <c r="K73" s="2"/>
      <c r="L73" s="2"/>
    </row>
  </sheetData>
  <sheetProtection password="C739" sheet="1" objects="1" scenarios="1"/>
  <mergeCells count="7">
    <mergeCell ref="A11:M11"/>
    <mergeCell ref="B12:H12"/>
    <mergeCell ref="A13:M13"/>
    <mergeCell ref="A7:M7"/>
    <mergeCell ref="A8:M8"/>
    <mergeCell ref="B9:J9"/>
    <mergeCell ref="A10:M10"/>
  </mergeCells>
  <phoneticPr fontId="0" type="noConversion"/>
  <conditionalFormatting sqref="K38">
    <cfRule type="cellIs" priority="1" stopIfTrue="1" operator="equal">
      <formula>$J$31</formula>
    </cfRule>
  </conditionalFormatting>
  <dataValidations count="3">
    <dataValidation type="whole" operator="greaterThanOrEqual" allowBlank="1" showInputMessage="1" showErrorMessage="1" error="INVALID ENTRY! PLEASE TRY AGAIN...WHOLE NUMBERS ONLY." prompt="NO DECIMALS ALLOWED! " sqref="F24 K22 K24 K26 K29:K31 K68 K70 H38 F40 F42 F44 F46 F48 H40 H42:H44 H46 H48 K38 K40 K42 K44 K46 K48 K52 K54 K56">
      <formula1>0</formula1>
    </dataValidation>
    <dataValidation type="whole" allowBlank="1" showInputMessage="1" showErrorMessage="1" error="INVALID ENTRY! PLEASE TRY AGAIN...WHOLE NUMBERS ONLY\AMOUNT CANNOT BE GREATER THAN RECORDS ON HAND 6/30/02._x000a_" prompt="NO DECIMALS ALLOWED! " sqref="F38">
      <formula1>0</formula1>
      <formula2>K33</formula2>
    </dataValidation>
    <dataValidation type="whole" operator="greaterThanOrEqual" allowBlank="1" showInputMessage="1" showErrorMessage="1" error="INVALID ENTRY!  PLEASE TRY AGAIN...WHOLE NUMBERS ONLY." prompt="NO DECIMALS ALLOWED! " sqref="K33">
      <formula1>0</formula1>
    </dataValidation>
  </dataValidations>
  <pageMargins left="0.75" right="0.75" top="1" bottom="1" header="0.5" footer="0.5"/>
  <pageSetup scale="64" orientation="portrait" r:id="rId1"/>
  <headerFooter alignWithMargins="0"/>
  <legacyDrawing r:id="rId2"/>
  <oleObjects>
    <oleObject progId="MSPhotoEd.3" shapeId="39940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RH_2000</vt:lpstr>
      <vt:lpstr>DocumentationPage</vt:lpstr>
      <vt:lpstr>CoverLetter</vt:lpstr>
      <vt:lpstr>GeneralInstructions</vt:lpstr>
      <vt:lpstr>StepbyStep...</vt:lpstr>
      <vt:lpstr>Agency Summary</vt:lpstr>
      <vt:lpstr>Special Education</vt:lpstr>
      <vt:lpstr>Personnel</vt:lpstr>
      <vt:lpstr>Exec. Adm. </vt:lpstr>
      <vt:lpstr>Curriculum &amp; Instruction</vt:lpstr>
      <vt:lpstr>Fiscal Services</vt:lpstr>
      <vt:lpstr>Assessment</vt:lpstr>
      <vt:lpstr>ESEA (No Child Left Behind)</vt:lpstr>
      <vt:lpstr>Technology</vt:lpstr>
      <vt:lpstr>Professional Dvlpmnt</vt:lpstr>
      <vt:lpstr>Teach TN</vt:lpstr>
      <vt:lpstr>BOE</vt:lpstr>
      <vt:lpstr>Safe&amp;Drug Free</vt:lpstr>
      <vt:lpstr>LEADS</vt:lpstr>
      <vt:lpstr>School Readiness &amp; Early Learni</vt:lpstr>
      <vt:lpstr>School Nutrition</vt:lpstr>
      <vt:lpstr>Career and Technical</vt:lpstr>
      <vt:lpstr>York Institute</vt:lpstr>
      <vt:lpstr>Blind-Davidson</vt:lpstr>
      <vt:lpstr>Deaf-Knox</vt:lpstr>
      <vt:lpstr>Deaf-Madison</vt:lpstr>
      <vt:lpstr>TEIS</vt:lpstr>
      <vt:lpstr>TIPS change to TEIS</vt:lpstr>
      <vt:lpstr>Accountability</vt:lpstr>
      <vt:lpstr>Voc Warehouse</vt:lpstr>
      <vt:lpstr>Audit, Information Office</vt:lpstr>
      <vt:lpstr>Core Offices formerly FSC</vt:lpstr>
      <vt:lpstr>Agency_Summary</vt:lpstr>
      <vt:lpstr>Curriculum_an_Instruction</vt:lpstr>
      <vt:lpstr>Curriculum_AND_Instruction</vt:lpstr>
      <vt:lpstr>Dist_Offices</vt:lpstr>
      <vt:lpstr>DocumentationPage!Documentation_Page</vt:lpstr>
      <vt:lpstr>Finance_and_Administration</vt:lpstr>
      <vt:lpstr>Personnel</vt:lpstr>
      <vt:lpstr>Special_Education</vt:lpstr>
      <vt:lpstr>Vocational_Education</vt:lpstr>
    </vt:vector>
  </TitlesOfParts>
  <Manager>DONNA BRIDGES</Manager>
  <Company>Dept. of General Services\Records Management Div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Dept of Education</dc:title>
  <dc:subject>Record Holdings Report</dc:subject>
  <dc:creator>THOMAS W. ODUOR</dc:creator>
  <cp:lastModifiedBy>ie32PVN</cp:lastModifiedBy>
  <cp:lastPrinted>2012-10-17T12:46:23Z</cp:lastPrinted>
  <dcterms:created xsi:type="dcterms:W3CDTF">2001-05-08T18:47:42Z</dcterms:created>
  <dcterms:modified xsi:type="dcterms:W3CDTF">2012-11-15T17:17:47Z</dcterms:modified>
</cp:coreProperties>
</file>